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9990" windowHeight="6000" tabRatio="294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'Sheet1'!$A$1:$J$164</definedName>
  </definedNames>
  <calcPr fullCalcOnLoad="1"/>
</workbook>
</file>

<file path=xl/sharedStrings.xml><?xml version="1.0" encoding="utf-8"?>
<sst xmlns="http://schemas.openxmlformats.org/spreadsheetml/2006/main" count="275" uniqueCount="103">
  <si>
    <t>Функция, група, Вид на дейност разхода по групи</t>
  </si>
  <si>
    <t>2.Общински дейности</t>
  </si>
  <si>
    <t>Първоначален бюджет</t>
  </si>
  <si>
    <t>1 .Общински дейности</t>
  </si>
  <si>
    <t>ВСИЧКО:</t>
  </si>
  <si>
    <t>2 .Общински дейности</t>
  </si>
  <si>
    <t>резерв</t>
  </si>
  <si>
    <t xml:space="preserve">     Приложение №5</t>
  </si>
  <si>
    <t>1.2. Служби и дейности по изборите</t>
  </si>
  <si>
    <t xml:space="preserve">2.1. Общинска администрация </t>
  </si>
  <si>
    <t>ІV.ФУНКЦИЯ ЗДРАВЕОПАЗВАНЕ</t>
  </si>
  <si>
    <t>І. ФУНКЦИЯ ОБЩИ ДЪРЖАВНИ СЛУЖБИ</t>
  </si>
  <si>
    <t>ІІ. ФУНКЦИЯ ОТБРАНА И СИГУРНОСТ</t>
  </si>
  <si>
    <t>ІІІ. ФУНКЦИЯ ОБРАЗОВАНИЕ</t>
  </si>
  <si>
    <t>2.2. Пенсионерски клубове  и клубове на инвалида</t>
  </si>
  <si>
    <t xml:space="preserve">1.1. Чистота </t>
  </si>
  <si>
    <t xml:space="preserve">1.2. Осветление </t>
  </si>
  <si>
    <t>1. Държавни дейности</t>
  </si>
  <si>
    <t>1.1. Програми временна заетост</t>
  </si>
  <si>
    <t>1.2. Изграждане, ремонт и поддържане на уличната мрежа</t>
  </si>
  <si>
    <t xml:space="preserve"> - субсидии на организации с нестопанска цел</t>
  </si>
  <si>
    <t>1.2. Други дейности по образованието</t>
  </si>
  <si>
    <t>1.2. Други дейности по здравеопазването</t>
  </si>
  <si>
    <t>1.2. Спорт за всички</t>
  </si>
  <si>
    <t>1.2. Други дейности по социалното осигуряване</t>
  </si>
  <si>
    <t>-</t>
  </si>
  <si>
    <t xml:space="preserve">1.1. Общинска администрация </t>
  </si>
  <si>
    <t>заплати и възнаграждения на персонала, нает по трудови и служебни правоотношения</t>
  </si>
  <si>
    <t>параграф</t>
  </si>
  <si>
    <t>§ 01-00</t>
  </si>
  <si>
    <t>§ 05-00</t>
  </si>
  <si>
    <t>задължителни осигурителни вноски от работодатели</t>
  </si>
  <si>
    <t>други възнаграждения и плащания за персонала</t>
  </si>
  <si>
    <t>§ 02-00</t>
  </si>
  <si>
    <t>издръжка</t>
  </si>
  <si>
    <t>§ 10-00</t>
  </si>
  <si>
    <t>обезщетения и помощи по Решение на Общински съвет</t>
  </si>
  <si>
    <t>§ 42-14</t>
  </si>
  <si>
    <t>разходи за членски внос и участие в нетърговски организации и дейности</t>
  </si>
  <si>
    <t>§ 46-00</t>
  </si>
  <si>
    <t>стипендии</t>
  </si>
  <si>
    <t>§ 40-00</t>
  </si>
  <si>
    <t>други текущи трансфери за домакинствата</t>
  </si>
  <si>
    <t>§ 42-19</t>
  </si>
  <si>
    <t>субсидии на организации с нестонска цел</t>
  </si>
  <si>
    <t>§ 45-00</t>
  </si>
  <si>
    <t>издръжка - културен календар</t>
  </si>
  <si>
    <t>1.1. Други дейности по отбраната</t>
  </si>
  <si>
    <t>§ 97-00</t>
  </si>
  <si>
    <t xml:space="preserve">2.2. Общински съвет </t>
  </si>
  <si>
    <t>2.1. Домашен социален патронаж</t>
  </si>
  <si>
    <t>2.3. Програми временна заетост</t>
  </si>
  <si>
    <t>2.1. Читалища</t>
  </si>
  <si>
    <t>1.1. Общообразователни училища, ОДЗ И ЦДГ</t>
  </si>
  <si>
    <t>2.1. Целодневни детски градини</t>
  </si>
  <si>
    <t xml:space="preserve">2.2. Други дейности по образованието </t>
  </si>
  <si>
    <t>1.1.Читалища</t>
  </si>
  <si>
    <t>1.1. Детски ясли</t>
  </si>
  <si>
    <t>2.3. Други дейности по културата</t>
  </si>
  <si>
    <t xml:space="preserve">2.4. Спортни бази за спорт за всички </t>
  </si>
  <si>
    <t xml:space="preserve">2.5. РТВ </t>
  </si>
  <si>
    <t>2.7. Обредни домове и зали</t>
  </si>
  <si>
    <t xml:space="preserve">2.6. Зоопаркове </t>
  </si>
  <si>
    <t>§ 22-00</t>
  </si>
  <si>
    <t>2.1. МБАЛ</t>
  </si>
  <si>
    <t>2.2. Детски ясли</t>
  </si>
  <si>
    <t>2.3. Други дейности по здравеопазването</t>
  </si>
  <si>
    <t>2.4. Други служби и дейности по социално осигуряване, подпомагане и заетостта</t>
  </si>
  <si>
    <t>други възнаграждения и  плащания за персонала</t>
  </si>
  <si>
    <t xml:space="preserve">разходи за лихви по заеми от страната </t>
  </si>
  <si>
    <t>§ 43-01</t>
  </si>
  <si>
    <t>2. Общински дейности</t>
  </si>
  <si>
    <t>2.1. Служби и дейности по поддържане, ремонт и изграждане на пътища</t>
  </si>
  <si>
    <t>2.2. Общински пазари и тържища</t>
  </si>
  <si>
    <t xml:space="preserve">1. Държавни дейности </t>
  </si>
  <si>
    <t>субсидии за текуща дейност</t>
  </si>
  <si>
    <t>Численост</t>
  </si>
  <si>
    <t>2013 г.</t>
  </si>
  <si>
    <t>проект 
2014 г.</t>
  </si>
  <si>
    <t xml:space="preserve">                      Бюджет 2013 година</t>
  </si>
  <si>
    <t xml:space="preserve">Общински 
дейности  </t>
  </si>
  <si>
    <t>Държавни
дейности</t>
  </si>
  <si>
    <t>2.2. Музеи с местен характер</t>
  </si>
  <si>
    <t>1.1. Други дейности по транспорта</t>
  </si>
  <si>
    <t>VІІІ.ФУНКЦИЯ ИКОНОМИЧЕСКИ ДЕЙНОСТИ И УСЛУГИ</t>
  </si>
  <si>
    <t>2.3. Служби и дейности по изборите</t>
  </si>
  <si>
    <t>Актуализиран 
план към 31.12.2013 г.</t>
  </si>
  <si>
    <t>Отчет към 31.12. 2013 г.</t>
  </si>
  <si>
    <t>издръжка  в т. ч. Здравен календар</t>
  </si>
  <si>
    <t>2.2. Общообразователни училища</t>
  </si>
  <si>
    <t xml:space="preserve"> -  Спортен календар</t>
  </si>
  <si>
    <t>ПРИХОДИ</t>
  </si>
  <si>
    <t>РАЗХОДИ</t>
  </si>
  <si>
    <t xml:space="preserve">ОСТАВАЩИ ЗА РАЗПРЕДЕЛЕНИЕ </t>
  </si>
  <si>
    <t>в т. ч. целеви капиталови разходи</t>
  </si>
  <si>
    <t>ПРОЕКТ СПРАВКА БЮДЖЕТ 2014 година  ЗА ДЕЛЕГИРАНИ ОТ ДЪРЖАВАТА ДЕЙНОСТИ  И ОБЩИНСКИ ДЕЙНОСТИ</t>
  </si>
  <si>
    <t>наличност проект "Обществена трапезария"</t>
  </si>
  <si>
    <t>наличност ФЛАГ</t>
  </si>
  <si>
    <t>Проектобюджет
 2014 година</t>
  </si>
  <si>
    <t>VІ.ФУНКЦИЯ ЖИЛИЩНО СТРОИТЕЛСТВО БКС И ОПАЗВАНЕ НА ОКОЛНАТА СРЕДА</t>
  </si>
  <si>
    <t>V.ФУНКЦИЯ СОЦИАЛНО ОСИГУРЯВАНЕ, ПОДПОМАГАНЕ  И ГРИЖИ</t>
  </si>
  <si>
    <t>VІІ.ФУНКЦИЯ ПОЧИВНО ДЕЛО, КУЛТУРА, РЕЛИГИОЗНИ 
ДЕЙНОСТИ</t>
  </si>
  <si>
    <t>ІX. РАЗХОДИ НЕКЛАСИФИЦИРАНИ В ДРУГИТЕ ФУНКЦИИ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</si>
</sst>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\ ##0"/>
    <numFmt numFmtId="173" formatCode="#\ ###\ ##0"/>
    <numFmt numFmtId="174" formatCode="0.0"/>
    <numFmt numFmtId="175" formatCode="#.0\ ##0"/>
    <numFmt numFmtId="176" formatCode="#.\ ##0"/>
    <numFmt numFmtId="177" formatCode="#.##0"/>
    <numFmt numFmtId="178" formatCode="#.##"/>
    <numFmt numFmtId="179" formatCode="_-* #,##0.0\ _л_в_._-;\-* #,##0.0\ _л_в_._-;_-* &quot;-&quot;??\ _л_в_._-;_-@_-"/>
    <numFmt numFmtId="180" formatCode="[$-402]dd\ mmmm\ yyyy\ &quot;г.&quot;"/>
    <numFmt numFmtId="181" formatCode="#.00\ ##0"/>
    <numFmt numFmtId="182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5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173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4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5" fillId="0" borderId="0" xfId="49" applyNumberFormat="1" applyFont="1" applyFill="1" applyBorder="1" applyAlignment="1" applyProtection="1">
      <alignment vertical="top"/>
      <protection/>
    </xf>
    <xf numFmtId="9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10" fillId="0" borderId="10" xfId="0" applyNumberFormat="1" applyFont="1" applyFill="1" applyBorder="1" applyAlignment="1" applyProtection="1">
      <alignment vertical="top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2" fontId="10" fillId="0" borderId="12" xfId="0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Fill="1" applyBorder="1" applyAlignment="1" applyProtection="1">
      <alignment horizont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center" vertical="top"/>
      <protection/>
    </xf>
    <xf numFmtId="172" fontId="12" fillId="0" borderId="11" xfId="0" applyNumberFormat="1" applyFont="1" applyFill="1" applyBorder="1" applyAlignment="1" applyProtection="1">
      <alignment horizontal="center" vertical="top"/>
      <protection/>
    </xf>
    <xf numFmtId="172" fontId="52" fillId="35" borderId="10" xfId="0" applyNumberFormat="1" applyFont="1" applyFill="1" applyBorder="1" applyAlignment="1" applyProtection="1">
      <alignment horizontal="left"/>
      <protection/>
    </xf>
    <xf numFmtId="172" fontId="53" fillId="35" borderId="10" xfId="0" applyNumberFormat="1" applyFont="1" applyFill="1" applyBorder="1" applyAlignment="1" applyProtection="1">
      <alignment horizontal="center"/>
      <protection/>
    </xf>
    <xf numFmtId="173" fontId="52" fillId="35" borderId="10" xfId="0" applyNumberFormat="1" applyFont="1" applyFill="1" applyBorder="1" applyAlignment="1" applyProtection="1">
      <alignment horizontal="right"/>
      <protection/>
    </xf>
    <xf numFmtId="3" fontId="52" fillId="35" borderId="10" xfId="0" applyNumberFormat="1" applyFont="1" applyFill="1" applyBorder="1" applyAlignment="1" applyProtection="1">
      <alignment horizontal="right"/>
      <protection/>
    </xf>
    <xf numFmtId="172" fontId="52" fillId="35" borderId="10" xfId="0" applyNumberFormat="1" applyFont="1" applyFill="1" applyBorder="1" applyAlignment="1" applyProtection="1">
      <alignment/>
      <protection/>
    </xf>
    <xf numFmtId="172" fontId="52" fillId="35" borderId="11" xfId="0" applyNumberFormat="1" applyFont="1" applyFill="1" applyBorder="1" applyAlignment="1" applyProtection="1">
      <alignment/>
      <protection/>
    </xf>
    <xf numFmtId="172" fontId="52" fillId="35" borderId="13" xfId="0" applyNumberFormat="1" applyFont="1" applyFill="1" applyBorder="1" applyAlignment="1" applyProtection="1">
      <alignment horizontal="left"/>
      <protection/>
    </xf>
    <xf numFmtId="172" fontId="52" fillId="35" borderId="13" xfId="0" applyNumberFormat="1" applyFont="1" applyFill="1" applyBorder="1" applyAlignment="1" applyProtection="1">
      <alignment horizontal="right"/>
      <protection/>
    </xf>
    <xf numFmtId="172" fontId="52" fillId="35" borderId="14" xfId="0" applyNumberFormat="1" applyFont="1" applyFill="1" applyBorder="1" applyAlignment="1" applyProtection="1">
      <alignment horizontal="right"/>
      <protection/>
    </xf>
    <xf numFmtId="172" fontId="54" fillId="35" borderId="15" xfId="0" applyNumberFormat="1" applyFont="1" applyFill="1" applyBorder="1" applyAlignment="1" applyProtection="1">
      <alignment horizontal="left" wrapText="1"/>
      <protection/>
    </xf>
    <xf numFmtId="1" fontId="54" fillId="35" borderId="15" xfId="0" applyNumberFormat="1" applyFont="1" applyFill="1" applyBorder="1" applyAlignment="1" applyProtection="1">
      <alignment horizontal="right"/>
      <protection/>
    </xf>
    <xf numFmtId="172" fontId="54" fillId="35" borderId="15" xfId="0" applyNumberFormat="1" applyFont="1" applyFill="1" applyBorder="1" applyAlignment="1" applyProtection="1">
      <alignment horizontal="right"/>
      <protection/>
    </xf>
    <xf numFmtId="172" fontId="54" fillId="35" borderId="16" xfId="0" applyNumberFormat="1" applyFont="1" applyFill="1" applyBorder="1" applyAlignment="1" applyProtection="1">
      <alignment horizontal="right"/>
      <protection/>
    </xf>
    <xf numFmtId="172" fontId="55" fillId="35" borderId="13" xfId="0" applyNumberFormat="1" applyFont="1" applyFill="1" applyBorder="1" applyAlignment="1" applyProtection="1">
      <alignment horizontal="left" wrapText="1"/>
      <protection/>
    </xf>
    <xf numFmtId="1" fontId="55" fillId="35" borderId="13" xfId="0" applyNumberFormat="1" applyFont="1" applyFill="1" applyBorder="1" applyAlignment="1" applyProtection="1">
      <alignment horizontal="center"/>
      <protection/>
    </xf>
    <xf numFmtId="172" fontId="55" fillId="35" borderId="13" xfId="0" applyNumberFormat="1" applyFont="1" applyFill="1" applyBorder="1" applyAlignment="1" applyProtection="1">
      <alignment horizontal="right"/>
      <protection/>
    </xf>
    <xf numFmtId="172" fontId="55" fillId="35" borderId="14" xfId="0" applyNumberFormat="1" applyFont="1" applyFill="1" applyBorder="1" applyAlignment="1" applyProtection="1">
      <alignment horizontal="right"/>
      <protection/>
    </xf>
    <xf numFmtId="172" fontId="55" fillId="35" borderId="17" xfId="0" applyNumberFormat="1" applyFont="1" applyFill="1" applyBorder="1" applyAlignment="1" applyProtection="1">
      <alignment horizontal="left" wrapText="1"/>
      <protection/>
    </xf>
    <xf numFmtId="1" fontId="55" fillId="35" borderId="17" xfId="0" applyNumberFormat="1" applyFont="1" applyFill="1" applyBorder="1" applyAlignment="1" applyProtection="1">
      <alignment horizontal="center"/>
      <protection/>
    </xf>
    <xf numFmtId="172" fontId="55" fillId="35" borderId="17" xfId="0" applyNumberFormat="1" applyFont="1" applyFill="1" applyBorder="1" applyAlignment="1" applyProtection="1">
      <alignment horizontal="right"/>
      <protection/>
    </xf>
    <xf numFmtId="172" fontId="55" fillId="35" borderId="18" xfId="0" applyNumberFormat="1" applyFont="1" applyFill="1" applyBorder="1" applyAlignment="1" applyProtection="1">
      <alignment horizontal="right"/>
      <protection/>
    </xf>
    <xf numFmtId="172" fontId="54" fillId="35" borderId="13" xfId="0" applyNumberFormat="1" applyFont="1" applyFill="1" applyBorder="1" applyAlignment="1" applyProtection="1">
      <alignment horizontal="right"/>
      <protection/>
    </xf>
    <xf numFmtId="172" fontId="54" fillId="35" borderId="14" xfId="0" applyNumberFormat="1" applyFont="1" applyFill="1" applyBorder="1" applyAlignment="1" applyProtection="1">
      <alignment horizontal="right"/>
      <protection/>
    </xf>
    <xf numFmtId="172" fontId="52" fillId="35" borderId="17" xfId="0" applyNumberFormat="1" applyFont="1" applyFill="1" applyBorder="1" applyAlignment="1" applyProtection="1">
      <alignment horizontal="left"/>
      <protection/>
    </xf>
    <xf numFmtId="172" fontId="52" fillId="35" borderId="17" xfId="0" applyNumberFormat="1" applyFont="1" applyFill="1" applyBorder="1" applyAlignment="1" applyProtection="1">
      <alignment horizontal="right"/>
      <protection/>
    </xf>
    <xf numFmtId="3" fontId="52" fillId="35" borderId="17" xfId="0" applyNumberFormat="1" applyFont="1" applyFill="1" applyBorder="1" applyAlignment="1" applyProtection="1">
      <alignment horizontal="right"/>
      <protection/>
    </xf>
    <xf numFmtId="172" fontId="52" fillId="35" borderId="18" xfId="0" applyNumberFormat="1" applyFont="1" applyFill="1" applyBorder="1" applyAlignment="1" applyProtection="1">
      <alignment horizontal="right"/>
      <protection/>
    </xf>
    <xf numFmtId="172" fontId="54" fillId="35" borderId="15" xfId="0" applyNumberFormat="1" applyFont="1" applyFill="1" applyBorder="1" applyAlignment="1" applyProtection="1">
      <alignment horizontal="right" wrapText="1"/>
      <protection/>
    </xf>
    <xf numFmtId="172" fontId="55" fillId="35" borderId="13" xfId="0" applyNumberFormat="1" applyFont="1" applyFill="1" applyBorder="1" applyAlignment="1" applyProtection="1">
      <alignment horizontal="center" wrapText="1"/>
      <protection/>
    </xf>
    <xf numFmtId="172" fontId="55" fillId="35" borderId="17" xfId="0" applyNumberFormat="1" applyFont="1" applyFill="1" applyBorder="1" applyAlignment="1" applyProtection="1">
      <alignment horizontal="center" wrapText="1"/>
      <protection/>
    </xf>
    <xf numFmtId="172" fontId="55" fillId="0" borderId="17" xfId="0" applyNumberFormat="1" applyFont="1" applyFill="1" applyBorder="1" applyAlignment="1" applyProtection="1">
      <alignment horizontal="right"/>
      <protection/>
    </xf>
    <xf numFmtId="172" fontId="54" fillId="35" borderId="17" xfId="0" applyNumberFormat="1" applyFont="1" applyFill="1" applyBorder="1" applyAlignment="1" applyProtection="1">
      <alignment horizontal="right"/>
      <protection/>
    </xf>
    <xf numFmtId="172" fontId="54" fillId="35" borderId="18" xfId="0" applyNumberFormat="1" applyFont="1" applyFill="1" applyBorder="1" applyAlignment="1" applyProtection="1">
      <alignment horizontal="right"/>
      <protection/>
    </xf>
    <xf numFmtId="49" fontId="55" fillId="35" borderId="17" xfId="0" applyNumberFormat="1" applyFont="1" applyFill="1" applyBorder="1" applyAlignment="1" applyProtection="1">
      <alignment horizontal="left" wrapText="1"/>
      <protection/>
    </xf>
    <xf numFmtId="172" fontId="55" fillId="35" borderId="13" xfId="0" applyNumberFormat="1" applyFont="1" applyFill="1" applyBorder="1" applyAlignment="1" applyProtection="1">
      <alignment horizontal="center"/>
      <protection/>
    </xf>
    <xf numFmtId="172" fontId="55" fillId="35" borderId="17" xfId="0" applyNumberFormat="1" applyFont="1" applyFill="1" applyBorder="1" applyAlignment="1" applyProtection="1">
      <alignment horizontal="center"/>
      <protection/>
    </xf>
    <xf numFmtId="172" fontId="55" fillId="35" borderId="19" xfId="0" applyNumberFormat="1" applyFont="1" applyFill="1" applyBorder="1" applyAlignment="1" applyProtection="1">
      <alignment horizontal="left" wrapText="1"/>
      <protection/>
    </xf>
    <xf numFmtId="172" fontId="55" fillId="35" borderId="19" xfId="0" applyNumberFormat="1" applyFont="1" applyFill="1" applyBorder="1" applyAlignment="1" applyProtection="1">
      <alignment horizontal="center"/>
      <protection/>
    </xf>
    <xf numFmtId="172" fontId="55" fillId="35" borderId="19" xfId="0" applyNumberFormat="1" applyFont="1" applyFill="1" applyBorder="1" applyAlignment="1" applyProtection="1">
      <alignment horizontal="right"/>
      <protection/>
    </xf>
    <xf numFmtId="172" fontId="55" fillId="35" borderId="20" xfId="0" applyNumberFormat="1" applyFont="1" applyFill="1" applyBorder="1" applyAlignment="1" applyProtection="1">
      <alignment horizontal="right"/>
      <protection/>
    </xf>
    <xf numFmtId="172" fontId="55" fillId="35" borderId="15" xfId="0" applyNumberFormat="1" applyFont="1" applyFill="1" applyBorder="1" applyAlignment="1" applyProtection="1">
      <alignment horizontal="center"/>
      <protection/>
    </xf>
    <xf numFmtId="172" fontId="52" fillId="35" borderId="12" xfId="0" applyNumberFormat="1" applyFont="1" applyFill="1" applyBorder="1" applyAlignment="1" applyProtection="1">
      <alignment horizontal="left"/>
      <protection/>
    </xf>
    <xf numFmtId="172" fontId="53" fillId="35" borderId="12" xfId="0" applyNumberFormat="1" applyFont="1" applyFill="1" applyBorder="1" applyAlignment="1" applyProtection="1">
      <alignment horizontal="center"/>
      <protection/>
    </xf>
    <xf numFmtId="172" fontId="52" fillId="35" borderId="12" xfId="0" applyNumberFormat="1" applyFont="1" applyFill="1" applyBorder="1" applyAlignment="1" applyProtection="1">
      <alignment horizontal="right"/>
      <protection/>
    </xf>
    <xf numFmtId="172" fontId="52" fillId="35" borderId="21" xfId="0" applyNumberFormat="1" applyFont="1" applyFill="1" applyBorder="1" applyAlignment="1" applyProtection="1">
      <alignment horizontal="right"/>
      <protection/>
    </xf>
    <xf numFmtId="172" fontId="54" fillId="35" borderId="15" xfId="0" applyNumberFormat="1" applyFont="1" applyFill="1" applyBorder="1" applyAlignment="1" applyProtection="1">
      <alignment horizontal="left"/>
      <protection/>
    </xf>
    <xf numFmtId="172" fontId="55" fillId="35" borderId="15" xfId="0" applyNumberFormat="1" applyFont="1" applyFill="1" applyBorder="1" applyAlignment="1" applyProtection="1">
      <alignment horizontal="right"/>
      <protection/>
    </xf>
    <xf numFmtId="172" fontId="55" fillId="35" borderId="13" xfId="0" applyNumberFormat="1" applyFont="1" applyFill="1" applyBorder="1" applyAlignment="1" applyProtection="1">
      <alignment horizontal="left"/>
      <protection/>
    </xf>
    <xf numFmtId="172" fontId="55" fillId="35" borderId="17" xfId="0" applyNumberFormat="1" applyFont="1" applyFill="1" applyBorder="1" applyAlignment="1" applyProtection="1">
      <alignment horizontal="left"/>
      <protection/>
    </xf>
    <xf numFmtId="172" fontId="55" fillId="35" borderId="19" xfId="0" applyNumberFormat="1" applyFont="1" applyFill="1" applyBorder="1" applyAlignment="1" applyProtection="1">
      <alignment horizontal="left"/>
      <protection/>
    </xf>
    <xf numFmtId="173" fontId="52" fillId="35" borderId="11" xfId="0" applyNumberFormat="1" applyFont="1" applyFill="1" applyBorder="1" applyAlignment="1" applyProtection="1">
      <alignment horizontal="right"/>
      <protection/>
    </xf>
    <xf numFmtId="172" fontId="52" fillId="35" borderId="13" xfId="0" applyNumberFormat="1" applyFont="1" applyFill="1" applyBorder="1" applyAlignment="1" applyProtection="1">
      <alignment horizontal="left" wrapText="1"/>
      <protection/>
    </xf>
    <xf numFmtId="172" fontId="52" fillId="35" borderId="13" xfId="0" applyNumberFormat="1" applyFont="1" applyFill="1" applyBorder="1" applyAlignment="1" applyProtection="1">
      <alignment horizontal="center"/>
      <protection/>
    </xf>
    <xf numFmtId="173" fontId="52" fillId="35" borderId="13" xfId="0" applyNumberFormat="1" applyFont="1" applyFill="1" applyBorder="1" applyAlignment="1" applyProtection="1">
      <alignment horizontal="right"/>
      <protection/>
    </xf>
    <xf numFmtId="173" fontId="52" fillId="35" borderId="14" xfId="0" applyNumberFormat="1" applyFont="1" applyFill="1" applyBorder="1" applyAlignment="1" applyProtection="1">
      <alignment horizontal="right"/>
      <protection/>
    </xf>
    <xf numFmtId="172" fontId="54" fillId="35" borderId="15" xfId="0" applyNumberFormat="1" applyFont="1" applyFill="1" applyBorder="1" applyAlignment="1" applyProtection="1">
      <alignment horizontal="center"/>
      <protection/>
    </xf>
    <xf numFmtId="173" fontId="54" fillId="35" borderId="15" xfId="0" applyNumberFormat="1" applyFont="1" applyFill="1" applyBorder="1" applyAlignment="1" applyProtection="1">
      <alignment horizontal="right"/>
      <protection/>
    </xf>
    <xf numFmtId="173" fontId="54" fillId="35" borderId="16" xfId="0" applyNumberFormat="1" applyFont="1" applyFill="1" applyBorder="1" applyAlignment="1" applyProtection="1">
      <alignment horizontal="right"/>
      <protection/>
    </xf>
    <xf numFmtId="173" fontId="55" fillId="35" borderId="13" xfId="0" applyNumberFormat="1" applyFont="1" applyFill="1" applyBorder="1" applyAlignment="1" applyProtection="1">
      <alignment horizontal="right"/>
      <protection/>
    </xf>
    <xf numFmtId="173" fontId="55" fillId="35" borderId="14" xfId="0" applyNumberFormat="1" applyFont="1" applyFill="1" applyBorder="1" applyAlignment="1" applyProtection="1">
      <alignment horizontal="right"/>
      <protection/>
    </xf>
    <xf numFmtId="173" fontId="55" fillId="35" borderId="17" xfId="0" applyNumberFormat="1" applyFont="1" applyFill="1" applyBorder="1" applyAlignment="1" applyProtection="1">
      <alignment horizontal="right"/>
      <protection/>
    </xf>
    <xf numFmtId="173" fontId="55" fillId="35" borderId="18" xfId="0" applyNumberFormat="1" applyFont="1" applyFill="1" applyBorder="1" applyAlignment="1" applyProtection="1">
      <alignment horizontal="right"/>
      <protection/>
    </xf>
    <xf numFmtId="172" fontId="54" fillId="35" borderId="15" xfId="0" applyNumberFormat="1" applyFont="1" applyFill="1" applyBorder="1" applyAlignment="1" applyProtection="1">
      <alignment horizontal="center" wrapText="1"/>
      <protection/>
    </xf>
    <xf numFmtId="173" fontId="52" fillId="35" borderId="17" xfId="0" applyNumberFormat="1" applyFont="1" applyFill="1" applyBorder="1" applyAlignment="1" applyProtection="1">
      <alignment horizontal="right"/>
      <protection/>
    </xf>
    <xf numFmtId="173" fontId="52" fillId="35" borderId="18" xfId="0" applyNumberFormat="1" applyFont="1" applyFill="1" applyBorder="1" applyAlignment="1" applyProtection="1">
      <alignment horizontal="right"/>
      <protection/>
    </xf>
    <xf numFmtId="172" fontId="56" fillId="35" borderId="15" xfId="0" applyNumberFormat="1" applyFont="1" applyFill="1" applyBorder="1" applyAlignment="1" applyProtection="1">
      <alignment horizontal="left"/>
      <protection/>
    </xf>
    <xf numFmtId="173" fontId="54" fillId="35" borderId="17" xfId="0" applyNumberFormat="1" applyFont="1" applyFill="1" applyBorder="1" applyAlignment="1" applyProtection="1">
      <alignment horizontal="right"/>
      <protection/>
    </xf>
    <xf numFmtId="173" fontId="54" fillId="35" borderId="18" xfId="0" applyNumberFormat="1" applyFont="1" applyFill="1" applyBorder="1" applyAlignment="1" applyProtection="1">
      <alignment horizontal="right"/>
      <protection/>
    </xf>
    <xf numFmtId="173" fontId="55" fillId="35" borderId="19" xfId="0" applyNumberFormat="1" applyFont="1" applyFill="1" applyBorder="1" applyAlignment="1" applyProtection="1">
      <alignment horizontal="right"/>
      <protection/>
    </xf>
    <xf numFmtId="173" fontId="55" fillId="35" borderId="20" xfId="0" applyNumberFormat="1" applyFont="1" applyFill="1" applyBorder="1" applyAlignment="1" applyProtection="1">
      <alignment horizontal="right"/>
      <protection/>
    </xf>
    <xf numFmtId="172" fontId="52" fillId="35" borderId="10" xfId="0" applyNumberFormat="1" applyFont="1" applyFill="1" applyBorder="1" applyAlignment="1" applyProtection="1">
      <alignment horizontal="right"/>
      <protection/>
    </xf>
    <xf numFmtId="172" fontId="52" fillId="35" borderId="11" xfId="0" applyNumberFormat="1" applyFont="1" applyFill="1" applyBorder="1" applyAlignment="1" applyProtection="1">
      <alignment horizontal="right"/>
      <protection/>
    </xf>
    <xf numFmtId="172" fontId="52" fillId="35" borderId="15" xfId="0" applyNumberFormat="1" applyFont="1" applyFill="1" applyBorder="1" applyAlignment="1" applyProtection="1">
      <alignment horizontal="right"/>
      <protection/>
    </xf>
    <xf numFmtId="172" fontId="57" fillId="35" borderId="15" xfId="0" applyNumberFormat="1" applyFont="1" applyFill="1" applyBorder="1" applyAlignment="1" applyProtection="1">
      <alignment horizontal="right"/>
      <protection/>
    </xf>
    <xf numFmtId="172" fontId="57" fillId="35" borderId="16" xfId="0" applyNumberFormat="1" applyFont="1" applyFill="1" applyBorder="1" applyAlignment="1" applyProtection="1">
      <alignment horizontal="right"/>
      <protection/>
    </xf>
    <xf numFmtId="172" fontId="55" fillId="35" borderId="22" xfId="0" applyNumberFormat="1" applyFont="1" applyFill="1" applyBorder="1" applyAlignment="1" applyProtection="1">
      <alignment horizontal="left" wrapText="1"/>
      <protection/>
    </xf>
    <xf numFmtId="172" fontId="55" fillId="35" borderId="22" xfId="0" applyNumberFormat="1" applyFont="1" applyFill="1" applyBorder="1" applyAlignment="1" applyProtection="1">
      <alignment horizontal="center"/>
      <protection/>
    </xf>
    <xf numFmtId="172" fontId="55" fillId="35" borderId="22" xfId="0" applyNumberFormat="1" applyFont="1" applyFill="1" applyBorder="1" applyAlignment="1" applyProtection="1">
      <alignment horizontal="right"/>
      <protection/>
    </xf>
    <xf numFmtId="172" fontId="55" fillId="35" borderId="23" xfId="0" applyNumberFormat="1" applyFont="1" applyFill="1" applyBorder="1" applyAlignment="1" applyProtection="1">
      <alignment horizontal="right"/>
      <protection/>
    </xf>
    <xf numFmtId="172" fontId="52" fillId="35" borderId="10" xfId="0" applyNumberFormat="1" applyFont="1" applyFill="1" applyBorder="1" applyAlignment="1" applyProtection="1">
      <alignment horizontal="left" wrapText="1"/>
      <protection/>
    </xf>
    <xf numFmtId="172" fontId="52" fillId="35" borderId="17" xfId="0" applyNumberFormat="1" applyFont="1" applyFill="1" applyBorder="1" applyAlignment="1" applyProtection="1">
      <alignment horizontal="right" wrapText="1"/>
      <protection/>
    </xf>
    <xf numFmtId="172" fontId="52" fillId="35" borderId="18" xfId="0" applyNumberFormat="1" applyFont="1" applyFill="1" applyBorder="1" applyAlignment="1" applyProtection="1">
      <alignment horizontal="right" wrapText="1"/>
      <protection/>
    </xf>
    <xf numFmtId="172" fontId="54" fillId="35" borderId="16" xfId="0" applyNumberFormat="1" applyFont="1" applyFill="1" applyBorder="1" applyAlignment="1" applyProtection="1">
      <alignment horizontal="right" wrapText="1"/>
      <protection/>
    </xf>
    <xf numFmtId="172" fontId="55" fillId="35" borderId="13" xfId="0" applyNumberFormat="1" applyFont="1" applyFill="1" applyBorder="1" applyAlignment="1" applyProtection="1">
      <alignment horizontal="right" wrapText="1"/>
      <protection/>
    </xf>
    <xf numFmtId="172" fontId="55" fillId="35" borderId="14" xfId="0" applyNumberFormat="1" applyFont="1" applyFill="1" applyBorder="1" applyAlignment="1" applyProtection="1">
      <alignment horizontal="right" wrapText="1"/>
      <protection/>
    </xf>
    <xf numFmtId="172" fontId="55" fillId="35" borderId="17" xfId="0" applyNumberFormat="1" applyFont="1" applyFill="1" applyBorder="1" applyAlignment="1" applyProtection="1">
      <alignment horizontal="right" wrapText="1"/>
      <protection/>
    </xf>
    <xf numFmtId="172" fontId="55" fillId="35" borderId="18" xfId="0" applyNumberFormat="1" applyFont="1" applyFill="1" applyBorder="1" applyAlignment="1" applyProtection="1">
      <alignment horizontal="right" wrapText="1"/>
      <protection/>
    </xf>
    <xf numFmtId="172" fontId="54" fillId="35" borderId="13" xfId="0" applyNumberFormat="1" applyFont="1" applyFill="1" applyBorder="1" applyAlignment="1" applyProtection="1">
      <alignment horizontal="right" wrapText="1"/>
      <protection/>
    </xf>
    <xf numFmtId="172" fontId="54" fillId="35" borderId="14" xfId="0" applyNumberFormat="1" applyFont="1" applyFill="1" applyBorder="1" applyAlignment="1" applyProtection="1">
      <alignment horizontal="right" wrapText="1"/>
      <protection/>
    </xf>
    <xf numFmtId="172" fontId="54" fillId="35" borderId="17" xfId="0" applyNumberFormat="1" applyFont="1" applyFill="1" applyBorder="1" applyAlignment="1" applyProtection="1">
      <alignment horizontal="right" wrapText="1"/>
      <protection/>
    </xf>
    <xf numFmtId="172" fontId="54" fillId="35" borderId="18" xfId="0" applyNumberFormat="1" applyFont="1" applyFill="1" applyBorder="1" applyAlignment="1" applyProtection="1">
      <alignment horizontal="right" wrapText="1"/>
      <protection/>
    </xf>
    <xf numFmtId="172" fontId="55" fillId="35" borderId="15" xfId="0" applyNumberFormat="1" applyFont="1" applyFill="1" applyBorder="1" applyAlignment="1" applyProtection="1">
      <alignment horizontal="right" wrapText="1"/>
      <protection/>
    </xf>
    <xf numFmtId="172" fontId="55" fillId="35" borderId="22" xfId="0" applyNumberFormat="1" applyFont="1" applyFill="1" applyBorder="1" applyAlignment="1" applyProtection="1">
      <alignment horizontal="right" wrapText="1"/>
      <protection/>
    </xf>
    <xf numFmtId="172" fontId="54" fillId="35" borderId="22" xfId="0" applyNumberFormat="1" applyFont="1" applyFill="1" applyBorder="1" applyAlignment="1" applyProtection="1">
      <alignment horizontal="right" wrapText="1"/>
      <protection/>
    </xf>
    <xf numFmtId="172" fontId="54" fillId="35" borderId="23" xfId="0" applyNumberFormat="1" applyFont="1" applyFill="1" applyBorder="1" applyAlignment="1" applyProtection="1">
      <alignment horizontal="right" wrapText="1"/>
      <protection/>
    </xf>
    <xf numFmtId="182" fontId="52" fillId="35" borderId="10" xfId="0" applyNumberFormat="1" applyFont="1" applyFill="1" applyBorder="1" applyAlignment="1" applyProtection="1">
      <alignment horizontal="right"/>
      <protection/>
    </xf>
    <xf numFmtId="178" fontId="52" fillId="35" borderId="11" xfId="0" applyNumberFormat="1" applyFont="1" applyFill="1" applyBorder="1" applyAlignment="1" applyProtection="1">
      <alignment horizontal="right"/>
      <protection/>
    </xf>
    <xf numFmtId="3" fontId="52" fillId="35" borderId="13" xfId="0" applyNumberFormat="1" applyFont="1" applyFill="1" applyBorder="1" applyAlignment="1" applyProtection="1">
      <alignment horizontal="right" wrapText="1"/>
      <protection/>
    </xf>
    <xf numFmtId="172" fontId="52" fillId="35" borderId="13" xfId="0" applyNumberFormat="1" applyFont="1" applyFill="1" applyBorder="1" applyAlignment="1" applyProtection="1">
      <alignment horizontal="right" wrapText="1"/>
      <protection/>
    </xf>
    <xf numFmtId="182" fontId="52" fillId="35" borderId="13" xfId="0" applyNumberFormat="1" applyFont="1" applyFill="1" applyBorder="1" applyAlignment="1" applyProtection="1">
      <alignment horizontal="right" wrapText="1"/>
      <protection/>
    </xf>
    <xf numFmtId="178" fontId="52" fillId="35" borderId="14" xfId="0" applyNumberFormat="1" applyFont="1" applyFill="1" applyBorder="1" applyAlignment="1" applyProtection="1">
      <alignment horizontal="right" wrapText="1"/>
      <protection/>
    </xf>
    <xf numFmtId="174" fontId="54" fillId="35" borderId="15" xfId="0" applyNumberFormat="1" applyFont="1" applyFill="1" applyBorder="1" applyAlignment="1" applyProtection="1">
      <alignment horizontal="right"/>
      <protection/>
    </xf>
    <xf numFmtId="182" fontId="54" fillId="35" borderId="15" xfId="0" applyNumberFormat="1" applyFont="1" applyFill="1" applyBorder="1" applyAlignment="1" applyProtection="1">
      <alignment horizontal="right" wrapText="1"/>
      <protection/>
    </xf>
    <xf numFmtId="178" fontId="54" fillId="35" borderId="16" xfId="0" applyNumberFormat="1" applyFont="1" applyFill="1" applyBorder="1" applyAlignment="1" applyProtection="1">
      <alignment horizontal="right" wrapText="1"/>
      <protection/>
    </xf>
    <xf numFmtId="174" fontId="55" fillId="35" borderId="13" xfId="0" applyNumberFormat="1" applyFont="1" applyFill="1" applyBorder="1" applyAlignment="1" applyProtection="1">
      <alignment horizontal="center"/>
      <protection/>
    </xf>
    <xf numFmtId="178" fontId="55" fillId="35" borderId="13" xfId="0" applyNumberFormat="1" applyFont="1" applyFill="1" applyBorder="1" applyAlignment="1" applyProtection="1">
      <alignment horizontal="right" wrapText="1"/>
      <protection/>
    </xf>
    <xf numFmtId="178" fontId="55" fillId="35" borderId="14" xfId="0" applyNumberFormat="1" applyFont="1" applyFill="1" applyBorder="1" applyAlignment="1" applyProtection="1">
      <alignment horizontal="right" wrapText="1"/>
      <protection/>
    </xf>
    <xf numFmtId="172" fontId="55" fillId="0" borderId="17" xfId="0" applyNumberFormat="1" applyFont="1" applyFill="1" applyBorder="1" applyAlignment="1" applyProtection="1">
      <alignment horizontal="right" wrapText="1"/>
      <protection/>
    </xf>
    <xf numFmtId="174" fontId="55" fillId="35" borderId="17" xfId="0" applyNumberFormat="1" applyFont="1" applyFill="1" applyBorder="1" applyAlignment="1" applyProtection="1">
      <alignment horizontal="center"/>
      <protection/>
    </xf>
    <xf numFmtId="172" fontId="55" fillId="35" borderId="19" xfId="0" applyNumberFormat="1" applyFont="1" applyFill="1" applyBorder="1" applyAlignment="1" applyProtection="1">
      <alignment horizontal="right" wrapText="1"/>
      <protection/>
    </xf>
    <xf numFmtId="172" fontId="55" fillId="35" borderId="20" xfId="0" applyNumberFormat="1" applyFont="1" applyFill="1" applyBorder="1" applyAlignment="1" applyProtection="1">
      <alignment horizontal="right" wrapText="1"/>
      <protection/>
    </xf>
    <xf numFmtId="172" fontId="53" fillId="35" borderId="10" xfId="0" applyNumberFormat="1" applyFont="1" applyFill="1" applyBorder="1" applyAlignment="1" applyProtection="1">
      <alignment horizontal="right"/>
      <protection/>
    </xf>
    <xf numFmtId="172" fontId="57" fillId="35" borderId="13" xfId="0" applyNumberFormat="1" applyFont="1" applyFill="1" applyBorder="1" applyAlignment="1" applyProtection="1">
      <alignment horizontal="right"/>
      <protection/>
    </xf>
    <xf numFmtId="172" fontId="57" fillId="35" borderId="14" xfId="0" applyNumberFormat="1" applyFont="1" applyFill="1" applyBorder="1" applyAlignment="1" applyProtection="1">
      <alignment horizontal="right"/>
      <protection/>
    </xf>
    <xf numFmtId="172" fontId="57" fillId="35" borderId="17" xfId="0" applyNumberFormat="1" applyFont="1" applyFill="1" applyBorder="1" applyAlignment="1" applyProtection="1">
      <alignment horizontal="right"/>
      <protection/>
    </xf>
    <xf numFmtId="172" fontId="57" fillId="35" borderId="18" xfId="0" applyNumberFormat="1" applyFont="1" applyFill="1" applyBorder="1" applyAlignment="1" applyProtection="1">
      <alignment horizontal="right"/>
      <protection/>
    </xf>
    <xf numFmtId="178" fontId="54" fillId="35" borderId="15" xfId="0" applyNumberFormat="1" applyFont="1" applyFill="1" applyBorder="1" applyAlignment="1" applyProtection="1">
      <alignment horizontal="right"/>
      <protection/>
    </xf>
    <xf numFmtId="178" fontId="54" fillId="35" borderId="16" xfId="0" applyNumberFormat="1" applyFont="1" applyFill="1" applyBorder="1" applyAlignment="1" applyProtection="1">
      <alignment horizontal="right"/>
      <protection/>
    </xf>
    <xf numFmtId="178" fontId="55" fillId="35" borderId="13" xfId="0" applyNumberFormat="1" applyFont="1" applyFill="1" applyBorder="1" applyAlignment="1" applyProtection="1">
      <alignment horizontal="right"/>
      <protection/>
    </xf>
    <xf numFmtId="178" fontId="55" fillId="35" borderId="14" xfId="0" applyNumberFormat="1" applyFont="1" applyFill="1" applyBorder="1" applyAlignment="1" applyProtection="1">
      <alignment horizontal="right"/>
      <protection/>
    </xf>
    <xf numFmtId="174" fontId="54" fillId="35" borderId="15" xfId="0" applyNumberFormat="1" applyFont="1" applyFill="1" applyBorder="1" applyAlignment="1" applyProtection="1">
      <alignment horizontal="center"/>
      <protection/>
    </xf>
    <xf numFmtId="172" fontId="52" fillId="35" borderId="10" xfId="0" applyNumberFormat="1" applyFont="1" applyFill="1" applyBorder="1" applyAlignment="1" applyProtection="1">
      <alignment horizontal="center"/>
      <protection/>
    </xf>
    <xf numFmtId="172" fontId="52" fillId="35" borderId="17" xfId="0" applyNumberFormat="1" applyFont="1" applyFill="1" applyBorder="1" applyAlignment="1" applyProtection="1">
      <alignment horizontal="left" wrapText="1"/>
      <protection/>
    </xf>
    <xf numFmtId="172" fontId="52" fillId="35" borderId="17" xfId="0" applyNumberFormat="1" applyFont="1" applyFill="1" applyBorder="1" applyAlignment="1" applyProtection="1">
      <alignment horizontal="center"/>
      <protection/>
    </xf>
    <xf numFmtId="172" fontId="52" fillId="35" borderId="15" xfId="0" applyNumberFormat="1" applyFont="1" applyFill="1" applyBorder="1" applyAlignment="1" applyProtection="1">
      <alignment horizontal="center"/>
      <protection/>
    </xf>
    <xf numFmtId="172" fontId="52" fillId="35" borderId="19" xfId="0" applyNumberFormat="1" applyFont="1" applyFill="1" applyBorder="1" applyAlignment="1" applyProtection="1">
      <alignment horizontal="right"/>
      <protection/>
    </xf>
    <xf numFmtId="172" fontId="52" fillId="35" borderId="20" xfId="0" applyNumberFormat="1" applyFont="1" applyFill="1" applyBorder="1" applyAlignment="1" applyProtection="1">
      <alignment horizontal="right"/>
      <protection/>
    </xf>
    <xf numFmtId="172" fontId="55" fillId="35" borderId="13" xfId="0" applyNumberFormat="1" applyFont="1" applyFill="1" applyBorder="1" applyAlignment="1" applyProtection="1">
      <alignment/>
      <protection/>
    </xf>
    <xf numFmtId="172" fontId="52" fillId="35" borderId="13" xfId="0" applyNumberFormat="1" applyFont="1" applyFill="1" applyBorder="1" applyAlignment="1" applyProtection="1">
      <alignment/>
      <protection/>
    </xf>
    <xf numFmtId="172" fontId="52" fillId="35" borderId="14" xfId="0" applyNumberFormat="1" applyFont="1" applyFill="1" applyBorder="1" applyAlignment="1" applyProtection="1">
      <alignment/>
      <protection/>
    </xf>
    <xf numFmtId="172" fontId="55" fillId="35" borderId="19" xfId="0" applyNumberFormat="1" applyFont="1" applyFill="1" applyBorder="1" applyAlignment="1" applyProtection="1">
      <alignment/>
      <protection/>
    </xf>
    <xf numFmtId="172" fontId="52" fillId="35" borderId="19" xfId="0" applyNumberFormat="1" applyFont="1" applyFill="1" applyBorder="1" applyAlignment="1" applyProtection="1">
      <alignment/>
      <protection/>
    </xf>
    <xf numFmtId="172" fontId="52" fillId="35" borderId="2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3" fontId="12" fillId="0" borderId="24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3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3" fontId="10" fillId="0" borderId="0" xfId="49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3" fontId="6" fillId="0" borderId="24" xfId="0" applyNumberFormat="1" applyFont="1" applyFill="1" applyBorder="1" applyAlignment="1" applyProtection="1">
      <alignment vertical="top"/>
      <protection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2" fontId="9" fillId="0" borderId="25" xfId="0" applyNumberFormat="1" applyFont="1" applyFill="1" applyBorder="1" applyAlignment="1" applyProtection="1">
      <alignment horizontal="center" vertical="center" wrapText="1"/>
      <protection/>
    </xf>
    <xf numFmtId="17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172" fontId="10" fillId="0" borderId="26" xfId="0" applyNumberFormat="1" applyFont="1" applyFill="1" applyBorder="1" applyAlignment="1" applyProtection="1">
      <alignment vertical="center"/>
      <protection/>
    </xf>
    <xf numFmtId="172" fontId="10" fillId="0" borderId="27" xfId="0" applyNumberFormat="1" applyFont="1" applyFill="1" applyBorder="1" applyAlignment="1" applyProtection="1">
      <alignment vertical="center"/>
      <protection/>
    </xf>
    <xf numFmtId="172" fontId="10" fillId="0" borderId="28" xfId="0" applyNumberFormat="1" applyFont="1" applyFill="1" applyBorder="1" applyAlignment="1" applyProtection="1">
      <alignment vertical="center"/>
      <protection/>
    </xf>
    <xf numFmtId="172" fontId="10" fillId="0" borderId="29" xfId="0" applyNumberFormat="1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2" fontId="10" fillId="0" borderId="29" xfId="0" applyNumberFormat="1" applyFont="1" applyFill="1" applyBorder="1" applyAlignment="1" applyProtection="1">
      <alignment horizontal="center" wrapText="1"/>
      <protection/>
    </xf>
    <xf numFmtId="172" fontId="10" fillId="0" borderId="11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a\Desktop\New%20folder%20(4)\B1_2013_12_6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CHET"/>
      <sheetName val="OTCHET F"/>
      <sheetName val="INF"/>
      <sheetName val="Activities"/>
    </sheetNames>
    <sheetDataSet>
      <sheetData sheetId="0">
        <row r="601">
          <cell r="F601">
            <v>2796</v>
          </cell>
        </row>
        <row r="604">
          <cell r="F604">
            <v>15466</v>
          </cell>
          <cell r="H604">
            <v>457</v>
          </cell>
        </row>
        <row r="610">
          <cell r="F610">
            <v>3232</v>
          </cell>
          <cell r="H610">
            <v>103</v>
          </cell>
        </row>
        <row r="617">
          <cell r="F617">
            <v>598</v>
          </cell>
          <cell r="H617">
            <v>623</v>
          </cell>
        </row>
        <row r="735">
          <cell r="F735">
            <v>401516</v>
          </cell>
          <cell r="H735">
            <v>47116</v>
          </cell>
        </row>
        <row r="738">
          <cell r="H738">
            <v>56445</v>
          </cell>
        </row>
        <row r="744">
          <cell r="F744">
            <v>76984</v>
          </cell>
          <cell r="H744">
            <v>18391</v>
          </cell>
        </row>
        <row r="751">
          <cell r="E751">
            <v>685070</v>
          </cell>
        </row>
        <row r="802">
          <cell r="E802">
            <v>14500</v>
          </cell>
          <cell r="I802">
            <v>14110</v>
          </cell>
        </row>
        <row r="808">
          <cell r="I808">
            <v>60</v>
          </cell>
        </row>
        <row r="814">
          <cell r="I814">
            <v>600</v>
          </cell>
        </row>
        <row r="815">
          <cell r="E815">
            <v>3500</v>
          </cell>
          <cell r="I815">
            <v>4279</v>
          </cell>
        </row>
        <row r="869">
          <cell r="G869">
            <v>81</v>
          </cell>
        </row>
        <row r="872">
          <cell r="E872">
            <v>70723</v>
          </cell>
          <cell r="G872">
            <v>70720</v>
          </cell>
        </row>
        <row r="878">
          <cell r="E878">
            <v>12687</v>
          </cell>
          <cell r="G878">
            <v>12484</v>
          </cell>
        </row>
        <row r="885">
          <cell r="E885">
            <v>15000</v>
          </cell>
        </row>
        <row r="1006">
          <cell r="F1006">
            <v>3617</v>
          </cell>
        </row>
        <row r="1012">
          <cell r="F1012">
            <v>370</v>
          </cell>
        </row>
        <row r="1019">
          <cell r="F1019">
            <v>66</v>
          </cell>
        </row>
        <row r="1137">
          <cell r="F1137">
            <v>150</v>
          </cell>
        </row>
        <row r="1140">
          <cell r="F1140">
            <v>47074</v>
          </cell>
        </row>
        <row r="1146">
          <cell r="F1146">
            <v>8357</v>
          </cell>
        </row>
        <row r="1153">
          <cell r="F1153">
            <v>3779</v>
          </cell>
        </row>
        <row r="1271">
          <cell r="F1271">
            <v>555731</v>
          </cell>
        </row>
        <row r="1274">
          <cell r="E1274">
            <v>47288</v>
          </cell>
        </row>
        <row r="1280">
          <cell r="E1280">
            <v>119768</v>
          </cell>
        </row>
        <row r="1405">
          <cell r="F1405">
            <v>17068</v>
          </cell>
        </row>
        <row r="1408">
          <cell r="E1408">
            <v>1130</v>
          </cell>
        </row>
        <row r="1414">
          <cell r="E1414">
            <v>3748</v>
          </cell>
        </row>
        <row r="1539">
          <cell r="F1539">
            <v>1145685</v>
          </cell>
        </row>
        <row r="1542">
          <cell r="E1542">
            <v>87912</v>
          </cell>
        </row>
        <row r="1548">
          <cell r="E1548">
            <v>257894</v>
          </cell>
        </row>
        <row r="1604">
          <cell r="E1604">
            <v>8667</v>
          </cell>
        </row>
        <row r="1807">
          <cell r="E1807">
            <v>28191</v>
          </cell>
          <cell r="I1807">
            <v>27140</v>
          </cell>
        </row>
        <row r="1810">
          <cell r="E1810">
            <v>750</v>
          </cell>
          <cell r="I1810">
            <v>2973</v>
          </cell>
        </row>
        <row r="1816">
          <cell r="E1816">
            <v>4668</v>
          </cell>
          <cell r="I1816">
            <v>5304</v>
          </cell>
        </row>
        <row r="1823">
          <cell r="H1823">
            <v>66660</v>
          </cell>
        </row>
        <row r="1830">
          <cell r="F1830">
            <v>7052</v>
          </cell>
        </row>
        <row r="2477">
          <cell r="E2477">
            <v>51971</v>
          </cell>
          <cell r="I2477">
            <v>51971</v>
          </cell>
        </row>
        <row r="2480">
          <cell r="E2480">
            <v>17292</v>
          </cell>
          <cell r="I2480">
            <v>17292</v>
          </cell>
        </row>
        <row r="2486">
          <cell r="E2486">
            <v>11825</v>
          </cell>
          <cell r="I2486">
            <v>11819</v>
          </cell>
        </row>
        <row r="2493">
          <cell r="E2493">
            <v>126695</v>
          </cell>
          <cell r="I2493">
            <v>126607</v>
          </cell>
        </row>
        <row r="2614">
          <cell r="E2614">
            <v>310</v>
          </cell>
          <cell r="G2614">
            <v>310</v>
          </cell>
        </row>
        <row r="2627">
          <cell r="E2627">
            <v>5373</v>
          </cell>
          <cell r="G2627">
            <v>5373</v>
          </cell>
        </row>
        <row r="2690">
          <cell r="E2690">
            <v>2320</v>
          </cell>
          <cell r="I2690">
            <v>2320</v>
          </cell>
        </row>
        <row r="2748">
          <cell r="F2748">
            <v>76584</v>
          </cell>
          <cell r="H2748">
            <v>572</v>
          </cell>
        </row>
        <row r="2754">
          <cell r="F2754">
            <v>13829</v>
          </cell>
          <cell r="H2754">
            <v>32</v>
          </cell>
        </row>
        <row r="2761">
          <cell r="I2761">
            <v>13900</v>
          </cell>
        </row>
        <row r="2895">
          <cell r="E2895">
            <v>28787</v>
          </cell>
          <cell r="I2895">
            <v>23877</v>
          </cell>
        </row>
        <row r="2952">
          <cell r="E2952">
            <v>38763</v>
          </cell>
          <cell r="I2952">
            <v>38883</v>
          </cell>
        </row>
        <row r="3013">
          <cell r="E3013">
            <v>21001</v>
          </cell>
          <cell r="I3013">
            <v>19761</v>
          </cell>
        </row>
        <row r="3016">
          <cell r="E3016">
            <v>558</v>
          </cell>
          <cell r="I3016">
            <v>1281</v>
          </cell>
        </row>
        <row r="3022">
          <cell r="E3022">
            <v>3476</v>
          </cell>
          <cell r="I3022">
            <v>3796</v>
          </cell>
        </row>
        <row r="3029">
          <cell r="E3029">
            <v>132000</v>
          </cell>
          <cell r="I3029">
            <v>132087</v>
          </cell>
        </row>
        <row r="3163">
          <cell r="E3163">
            <v>202575</v>
          </cell>
          <cell r="I3163">
            <v>140981</v>
          </cell>
        </row>
        <row r="3281">
          <cell r="E3281">
            <v>367173</v>
          </cell>
          <cell r="I3281">
            <v>367173</v>
          </cell>
        </row>
        <row r="3284">
          <cell r="E3284">
            <v>39255</v>
          </cell>
          <cell r="I3284">
            <v>39255</v>
          </cell>
        </row>
        <row r="3290">
          <cell r="E3290">
            <v>71790</v>
          </cell>
          <cell r="I3290">
            <v>71777</v>
          </cell>
        </row>
        <row r="3297">
          <cell r="E3297">
            <v>353830</v>
          </cell>
          <cell r="I3297">
            <v>353707</v>
          </cell>
        </row>
        <row r="3431">
          <cell r="E3431">
            <v>5055</v>
          </cell>
          <cell r="I3431">
            <v>4901</v>
          </cell>
        </row>
        <row r="3549">
          <cell r="E3549">
            <v>31058</v>
          </cell>
          <cell r="I3549">
            <v>31058</v>
          </cell>
        </row>
        <row r="3552">
          <cell r="E3552">
            <v>23394</v>
          </cell>
          <cell r="I3552">
            <v>23394</v>
          </cell>
        </row>
        <row r="3558">
          <cell r="E3558">
            <v>6417</v>
          </cell>
          <cell r="I3558">
            <v>6407</v>
          </cell>
        </row>
        <row r="3565">
          <cell r="E3565">
            <v>43495</v>
          </cell>
          <cell r="I3565">
            <v>43410</v>
          </cell>
        </row>
        <row r="3628">
          <cell r="E3628">
            <v>20680</v>
          </cell>
          <cell r="I3628">
            <v>20680</v>
          </cell>
        </row>
        <row r="3817">
          <cell r="E3817">
            <v>8008</v>
          </cell>
          <cell r="I3817">
            <v>8008</v>
          </cell>
        </row>
        <row r="3820">
          <cell r="E3820">
            <v>1089</v>
          </cell>
          <cell r="I3820">
            <v>1089</v>
          </cell>
        </row>
        <row r="3826">
          <cell r="E3826">
            <v>1660</v>
          </cell>
          <cell r="I3826">
            <v>1651</v>
          </cell>
        </row>
        <row r="3833">
          <cell r="E3833">
            <v>8879</v>
          </cell>
          <cell r="I3833">
            <v>8859</v>
          </cell>
        </row>
        <row r="3951">
          <cell r="E3951">
            <v>15357</v>
          </cell>
          <cell r="I3951">
            <v>15357</v>
          </cell>
        </row>
        <row r="3954">
          <cell r="E3954">
            <v>1481</v>
          </cell>
          <cell r="I3954">
            <v>1472</v>
          </cell>
        </row>
        <row r="3960">
          <cell r="E3960">
            <v>3025</v>
          </cell>
          <cell r="I3960">
            <v>3018</v>
          </cell>
        </row>
        <row r="3967">
          <cell r="E3967">
            <v>24323</v>
          </cell>
          <cell r="I3967">
            <v>24239</v>
          </cell>
        </row>
        <row r="4088">
          <cell r="G4088">
            <v>251</v>
          </cell>
        </row>
        <row r="4094">
          <cell r="G4094">
            <v>27</v>
          </cell>
        </row>
        <row r="4101">
          <cell r="G4101">
            <v>466</v>
          </cell>
        </row>
        <row r="4219">
          <cell r="E4219">
            <v>24884</v>
          </cell>
          <cell r="I4219">
            <v>24884</v>
          </cell>
        </row>
        <row r="4222">
          <cell r="E4222">
            <v>12205</v>
          </cell>
          <cell r="I4222">
            <v>12205</v>
          </cell>
        </row>
        <row r="4228">
          <cell r="E4228">
            <v>5510</v>
          </cell>
          <cell r="I4228">
            <v>5493</v>
          </cell>
        </row>
        <row r="4235">
          <cell r="E4235">
            <v>35200</v>
          </cell>
          <cell r="I4235">
            <v>35116</v>
          </cell>
        </row>
        <row r="4356">
          <cell r="E4356">
            <v>1120</v>
          </cell>
          <cell r="I4356">
            <v>1116</v>
          </cell>
        </row>
        <row r="4369">
          <cell r="E4369">
            <v>47840</v>
          </cell>
          <cell r="I4369">
            <v>47824</v>
          </cell>
        </row>
        <row r="4695">
          <cell r="E4695">
            <v>1771</v>
          </cell>
        </row>
        <row r="4758">
          <cell r="E4758">
            <v>1980</v>
          </cell>
          <cell r="I4758">
            <v>1980</v>
          </cell>
        </row>
        <row r="4771">
          <cell r="E4771">
            <v>4810</v>
          </cell>
          <cell r="I4771">
            <v>4803</v>
          </cell>
        </row>
        <row r="4930">
          <cell r="E4930">
            <v>29300</v>
          </cell>
          <cell r="I4930">
            <v>29063</v>
          </cell>
        </row>
        <row r="4938">
          <cell r="I4938">
            <v>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3"/>
  <sheetViews>
    <sheetView tabSelected="1" zoomScale="75" zoomScaleNormal="75" workbookViewId="0" topLeftCell="B144">
      <selection activeCell="G23" sqref="G23"/>
    </sheetView>
  </sheetViews>
  <sheetFormatPr defaultColWidth="9.140625" defaultRowHeight="12.75"/>
  <cols>
    <col min="1" max="1" width="3.28125" style="0" hidden="1" customWidth="1"/>
    <col min="2" max="2" width="78.421875" style="0" customWidth="1"/>
    <col min="3" max="3" width="13.7109375" style="0" customWidth="1"/>
    <col min="4" max="4" width="18.7109375" style="0" customWidth="1"/>
    <col min="5" max="5" width="17.7109375" style="0" customWidth="1"/>
    <col min="6" max="6" width="17.28125" style="0" customWidth="1"/>
    <col min="7" max="8" width="17.8515625" style="0" customWidth="1"/>
    <col min="9" max="10" width="14.7109375" style="0" customWidth="1"/>
  </cols>
  <sheetData>
    <row r="1" spans="2:10" ht="14.25">
      <c r="B1" s="8"/>
      <c r="C1" s="9"/>
      <c r="D1" s="9"/>
      <c r="E1" s="9"/>
      <c r="F1" s="9"/>
      <c r="G1" s="9"/>
      <c r="H1" s="160" t="s">
        <v>7</v>
      </c>
      <c r="I1" s="160"/>
      <c r="J1" s="160"/>
    </row>
    <row r="2" spans="2:10" ht="19.5" customHeight="1">
      <c r="B2" s="164" t="s">
        <v>95</v>
      </c>
      <c r="C2" s="164"/>
      <c r="D2" s="164"/>
      <c r="E2" s="164"/>
      <c r="F2" s="164"/>
      <c r="G2" s="164"/>
      <c r="H2" s="164"/>
      <c r="I2" s="164"/>
      <c r="J2" s="164"/>
    </row>
    <row r="3" spans="2:10" ht="14.25" customHeight="1" thickBot="1">
      <c r="B3" s="164"/>
      <c r="C3" s="164"/>
      <c r="D3" s="164"/>
      <c r="E3" s="164"/>
      <c r="F3" s="164"/>
      <c r="G3" s="164"/>
      <c r="H3" s="164"/>
      <c r="I3" s="164"/>
      <c r="J3" s="164"/>
    </row>
    <row r="4" spans="2:10" ht="46.5" customHeight="1" thickBot="1">
      <c r="B4" s="162" t="s">
        <v>0</v>
      </c>
      <c r="C4" s="10"/>
      <c r="D4" s="166" t="s">
        <v>79</v>
      </c>
      <c r="E4" s="167"/>
      <c r="F4" s="168"/>
      <c r="G4" s="171" t="s">
        <v>98</v>
      </c>
      <c r="H4" s="172"/>
      <c r="I4" s="169" t="s">
        <v>76</v>
      </c>
      <c r="J4" s="170"/>
    </row>
    <row r="5" spans="2:10" ht="51" customHeight="1" thickBot="1">
      <c r="B5" s="163"/>
      <c r="C5" s="12" t="s">
        <v>28</v>
      </c>
      <c r="D5" s="14" t="s">
        <v>2</v>
      </c>
      <c r="E5" s="13" t="s">
        <v>86</v>
      </c>
      <c r="F5" s="158" t="s">
        <v>87</v>
      </c>
      <c r="G5" s="14" t="s">
        <v>80</v>
      </c>
      <c r="H5" s="14" t="s">
        <v>81</v>
      </c>
      <c r="I5" s="14" t="s">
        <v>77</v>
      </c>
      <c r="J5" s="11" t="s">
        <v>78</v>
      </c>
    </row>
    <row r="6" spans="2:10" ht="13.5" thickBot="1"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6">
        <v>9</v>
      </c>
    </row>
    <row r="7" spans="2:10" s="1" customFormat="1" ht="36" customHeight="1" thickBot="1">
      <c r="B7" s="17" t="s">
        <v>11</v>
      </c>
      <c r="C7" s="18"/>
      <c r="D7" s="19">
        <f>D8+D17</f>
        <v>1230543</v>
      </c>
      <c r="E7" s="19">
        <f>E8+E17</f>
        <v>1423731</v>
      </c>
      <c r="F7" s="19">
        <f>F8+F17</f>
        <v>1428575</v>
      </c>
      <c r="G7" s="20">
        <f>G17+G8</f>
        <v>1085169</v>
      </c>
      <c r="H7" s="21">
        <f>H8+H17+H26</f>
        <v>478300</v>
      </c>
      <c r="I7" s="21">
        <f>I8+I17+I26</f>
        <v>82</v>
      </c>
      <c r="J7" s="22">
        <f>J8+J17+J26</f>
        <v>85</v>
      </c>
    </row>
    <row r="8" spans="2:10" ht="22.5" customHeight="1">
      <c r="B8" s="23" t="s">
        <v>17</v>
      </c>
      <c r="C8" s="23"/>
      <c r="D8" s="24">
        <f>D9</f>
        <v>478500</v>
      </c>
      <c r="E8" s="24">
        <f>E9+E12</f>
        <v>500592</v>
      </c>
      <c r="F8" s="24">
        <f>F9+F12</f>
        <v>500592</v>
      </c>
      <c r="G8" s="24">
        <f>G9</f>
        <v>0</v>
      </c>
      <c r="H8" s="24">
        <f>H9</f>
        <v>478300</v>
      </c>
      <c r="I8" s="24">
        <f>I9</f>
        <v>48</v>
      </c>
      <c r="J8" s="25">
        <f>J9</f>
        <v>51</v>
      </c>
    </row>
    <row r="9" spans="2:10" ht="22.5" customHeight="1" thickBot="1">
      <c r="B9" s="26" t="s">
        <v>26</v>
      </c>
      <c r="C9" s="27"/>
      <c r="D9" s="28">
        <f>D10+D11</f>
        <v>478500</v>
      </c>
      <c r="E9" s="28">
        <f>E10+E11</f>
        <v>478500</v>
      </c>
      <c r="F9" s="28">
        <f>F10+F11</f>
        <v>478500</v>
      </c>
      <c r="G9" s="28">
        <f>G10+G11+G16</f>
        <v>0</v>
      </c>
      <c r="H9" s="28">
        <f>H10+H11</f>
        <v>478300</v>
      </c>
      <c r="I9" s="28">
        <f>I10+I11</f>
        <v>48</v>
      </c>
      <c r="J9" s="29">
        <f>J10+J11</f>
        <v>51</v>
      </c>
    </row>
    <row r="10" spans="2:10" ht="34.5" customHeight="1" thickTop="1">
      <c r="B10" s="30" t="s">
        <v>27</v>
      </c>
      <c r="C10" s="31" t="s">
        <v>29</v>
      </c>
      <c r="D10" s="32">
        <v>401516</v>
      </c>
      <c r="E10" s="32">
        <v>401516</v>
      </c>
      <c r="F10" s="32">
        <f>'[1]OTCHET'!$F$735</f>
        <v>401516</v>
      </c>
      <c r="G10" s="32"/>
      <c r="H10" s="32">
        <v>401516</v>
      </c>
      <c r="I10" s="32">
        <v>48</v>
      </c>
      <c r="J10" s="33">
        <v>51</v>
      </c>
    </row>
    <row r="11" spans="2:10" ht="22.5" customHeight="1">
      <c r="B11" s="34" t="s">
        <v>31</v>
      </c>
      <c r="C11" s="35" t="s">
        <v>30</v>
      </c>
      <c r="D11" s="36">
        <v>76984</v>
      </c>
      <c r="E11" s="36">
        <v>76984</v>
      </c>
      <c r="F11" s="36">
        <f>'[1]OTCHET'!$F$744</f>
        <v>76984</v>
      </c>
      <c r="G11" s="36"/>
      <c r="H11" s="36">
        <v>76784</v>
      </c>
      <c r="I11" s="36"/>
      <c r="J11" s="37"/>
    </row>
    <row r="12" spans="2:10" ht="22.5" customHeight="1" thickBot="1">
      <c r="B12" s="26" t="s">
        <v>8</v>
      </c>
      <c r="C12" s="27"/>
      <c r="D12" s="28">
        <f>D14+D15+D16</f>
        <v>0</v>
      </c>
      <c r="E12" s="28">
        <f>E14+E15+E16+E13</f>
        <v>22092</v>
      </c>
      <c r="F12" s="28">
        <f>F14+F15+F16+F13</f>
        <v>22092</v>
      </c>
      <c r="G12" s="28"/>
      <c r="H12" s="28"/>
      <c r="I12" s="28"/>
      <c r="J12" s="29"/>
    </row>
    <row r="13" spans="2:10" ht="34.5" customHeight="1" thickTop="1">
      <c r="B13" s="30" t="s">
        <v>27</v>
      </c>
      <c r="C13" s="31" t="s">
        <v>29</v>
      </c>
      <c r="D13" s="38"/>
      <c r="E13" s="32">
        <v>2796</v>
      </c>
      <c r="F13" s="32">
        <f>'[1]OTCHET'!$F$601</f>
        <v>2796</v>
      </c>
      <c r="G13" s="38"/>
      <c r="H13" s="38"/>
      <c r="I13" s="38"/>
      <c r="J13" s="39"/>
    </row>
    <row r="14" spans="2:10" ht="22.5" customHeight="1">
      <c r="B14" s="30" t="s">
        <v>32</v>
      </c>
      <c r="C14" s="31" t="s">
        <v>33</v>
      </c>
      <c r="D14" s="32"/>
      <c r="E14" s="32">
        <v>15466</v>
      </c>
      <c r="F14" s="32">
        <f>'[1]OTCHET'!$F$604</f>
        <v>15466</v>
      </c>
      <c r="G14" s="32"/>
      <c r="H14" s="32"/>
      <c r="I14" s="32"/>
      <c r="J14" s="33"/>
    </row>
    <row r="15" spans="2:10" ht="22.5" customHeight="1">
      <c r="B15" s="34" t="s">
        <v>31</v>
      </c>
      <c r="C15" s="35" t="s">
        <v>30</v>
      </c>
      <c r="D15" s="36"/>
      <c r="E15" s="36">
        <v>3232</v>
      </c>
      <c r="F15" s="36">
        <f>'[1]OTCHET'!$F$610</f>
        <v>3232</v>
      </c>
      <c r="G15" s="36"/>
      <c r="H15" s="36"/>
      <c r="I15" s="36"/>
      <c r="J15" s="37"/>
    </row>
    <row r="16" spans="2:10" ht="22.5" customHeight="1">
      <c r="B16" s="34" t="s">
        <v>34</v>
      </c>
      <c r="C16" s="35" t="s">
        <v>35</v>
      </c>
      <c r="D16" s="36"/>
      <c r="E16" s="36">
        <v>598</v>
      </c>
      <c r="F16" s="36">
        <f>'[1]OTCHET'!$F$617</f>
        <v>598</v>
      </c>
      <c r="G16" s="36"/>
      <c r="H16" s="36"/>
      <c r="I16" s="36"/>
      <c r="J16" s="37"/>
    </row>
    <row r="17" spans="2:10" ht="22.5" customHeight="1">
      <c r="B17" s="40" t="s">
        <v>1</v>
      </c>
      <c r="C17" s="40"/>
      <c r="D17" s="41">
        <f aca="true" t="shared" si="0" ref="D17:J17">D18+D26+D30</f>
        <v>752043</v>
      </c>
      <c r="E17" s="41">
        <f t="shared" si="0"/>
        <v>923139</v>
      </c>
      <c r="F17" s="41">
        <f t="shared" si="0"/>
        <v>927983</v>
      </c>
      <c r="G17" s="42">
        <f t="shared" si="0"/>
        <v>1085169</v>
      </c>
      <c r="H17" s="41">
        <f t="shared" si="0"/>
        <v>0</v>
      </c>
      <c r="I17" s="41">
        <f t="shared" si="0"/>
        <v>17</v>
      </c>
      <c r="J17" s="43">
        <f t="shared" si="0"/>
        <v>17</v>
      </c>
    </row>
    <row r="18" spans="2:10" ht="22.5" customHeight="1" thickBot="1">
      <c r="B18" s="26" t="s">
        <v>9</v>
      </c>
      <c r="C18" s="44"/>
      <c r="D18" s="28">
        <f>D22+D23+D25+D19+D20+D21</f>
        <v>653633</v>
      </c>
      <c r="E18" s="28">
        <f aca="true" t="shared" si="1" ref="E18:J18">E22+E23+E25+E19+E20+E21+E24</f>
        <v>823546</v>
      </c>
      <c r="F18" s="28">
        <f t="shared" si="1"/>
        <v>833505</v>
      </c>
      <c r="G18" s="28">
        <f t="shared" si="1"/>
        <v>938758</v>
      </c>
      <c r="H18" s="28">
        <f t="shared" si="1"/>
        <v>0</v>
      </c>
      <c r="I18" s="28">
        <f t="shared" si="1"/>
        <v>0</v>
      </c>
      <c r="J18" s="29">
        <f t="shared" si="1"/>
        <v>0</v>
      </c>
    </row>
    <row r="19" spans="2:10" ht="34.5" customHeight="1" thickTop="1">
      <c r="B19" s="30" t="s">
        <v>27</v>
      </c>
      <c r="C19" s="45" t="s">
        <v>29</v>
      </c>
      <c r="D19" s="32">
        <v>46384</v>
      </c>
      <c r="E19" s="32">
        <v>46384</v>
      </c>
      <c r="F19" s="32">
        <f>'[1]OTCHET'!$H$735</f>
        <v>47116</v>
      </c>
      <c r="G19" s="32">
        <v>132391</v>
      </c>
      <c r="H19" s="38"/>
      <c r="I19" s="38"/>
      <c r="J19" s="39"/>
    </row>
    <row r="20" spans="2:10" ht="22.5" customHeight="1">
      <c r="B20" s="34" t="s">
        <v>32</v>
      </c>
      <c r="C20" s="46" t="s">
        <v>33</v>
      </c>
      <c r="D20" s="36">
        <v>20107</v>
      </c>
      <c r="E20" s="36">
        <v>62000</v>
      </c>
      <c r="F20" s="36">
        <f>'[1]OTCHET'!$H$738</f>
        <v>56445</v>
      </c>
      <c r="G20" s="47">
        <v>43425</v>
      </c>
      <c r="H20" s="48"/>
      <c r="I20" s="48"/>
      <c r="J20" s="49"/>
    </row>
    <row r="21" spans="2:10" ht="22.5" customHeight="1">
      <c r="B21" s="34" t="s">
        <v>31</v>
      </c>
      <c r="C21" s="46" t="s">
        <v>30</v>
      </c>
      <c r="D21" s="36">
        <v>12092</v>
      </c>
      <c r="E21" s="36">
        <v>12092</v>
      </c>
      <c r="F21" s="36">
        <f>'[1]OTCHET'!$H$744</f>
        <v>18391</v>
      </c>
      <c r="G21" s="36">
        <v>28738</v>
      </c>
      <c r="H21" s="48"/>
      <c r="I21" s="48"/>
      <c r="J21" s="49"/>
    </row>
    <row r="22" spans="1:10" ht="22.5" customHeight="1">
      <c r="A22" s="3"/>
      <c r="B22" s="34" t="s">
        <v>34</v>
      </c>
      <c r="C22" s="46" t="s">
        <v>35</v>
      </c>
      <c r="D22" s="36">
        <v>561550</v>
      </c>
      <c r="E22" s="36">
        <f>'[1]OTCHET'!$E$751</f>
        <v>685070</v>
      </c>
      <c r="F22" s="36">
        <v>692504</v>
      </c>
      <c r="G22" s="36">
        <v>714704</v>
      </c>
      <c r="H22" s="36"/>
      <c r="I22" s="36"/>
      <c r="J22" s="37"/>
    </row>
    <row r="23" spans="1:10" ht="22.5" customHeight="1">
      <c r="A23" s="3"/>
      <c r="B23" s="50" t="s">
        <v>36</v>
      </c>
      <c r="C23" s="46" t="s">
        <v>37</v>
      </c>
      <c r="D23" s="36">
        <v>10000</v>
      </c>
      <c r="E23" s="36">
        <f>'[1]OTCHET'!$E$802</f>
        <v>14500</v>
      </c>
      <c r="F23" s="36">
        <f>'[1]OTCHET'!$I$802</f>
        <v>14110</v>
      </c>
      <c r="G23" s="36">
        <v>15000</v>
      </c>
      <c r="H23" s="36"/>
      <c r="I23" s="36"/>
      <c r="J23" s="37"/>
    </row>
    <row r="24" spans="1:10" ht="22.5" customHeight="1">
      <c r="A24" s="3"/>
      <c r="B24" s="50" t="s">
        <v>44</v>
      </c>
      <c r="C24" s="46" t="s">
        <v>45</v>
      </c>
      <c r="D24" s="36"/>
      <c r="E24" s="36"/>
      <c r="F24" s="36">
        <f>'[1]OTCHET'!$I$814+'[1]OTCHET'!$I$808</f>
        <v>660</v>
      </c>
      <c r="G24" s="36"/>
      <c r="H24" s="36"/>
      <c r="I24" s="36"/>
      <c r="J24" s="37"/>
    </row>
    <row r="25" spans="1:10" ht="34.5" customHeight="1">
      <c r="A25" s="3"/>
      <c r="B25" s="50" t="s">
        <v>38</v>
      </c>
      <c r="C25" s="46" t="s">
        <v>39</v>
      </c>
      <c r="D25" s="36">
        <v>3500</v>
      </c>
      <c r="E25" s="36">
        <f>'[1]OTCHET'!$E$815</f>
        <v>3500</v>
      </c>
      <c r="F25" s="36">
        <f>'[1]OTCHET'!$I$815</f>
        <v>4279</v>
      </c>
      <c r="G25" s="36">
        <v>4500</v>
      </c>
      <c r="H25" s="36"/>
      <c r="I25" s="36"/>
      <c r="J25" s="37"/>
    </row>
    <row r="26" spans="2:10" ht="22.5" customHeight="1" thickBot="1">
      <c r="B26" s="26" t="s">
        <v>49</v>
      </c>
      <c r="C26" s="28"/>
      <c r="D26" s="28">
        <f aca="true" t="shared" si="2" ref="D26:J26">D27+D29+D28</f>
        <v>98410</v>
      </c>
      <c r="E26" s="28">
        <f t="shared" si="2"/>
        <v>98410</v>
      </c>
      <c r="F26" s="28">
        <f t="shared" si="2"/>
        <v>93295</v>
      </c>
      <c r="G26" s="28">
        <f t="shared" si="2"/>
        <v>146411</v>
      </c>
      <c r="H26" s="28">
        <f t="shared" si="2"/>
        <v>0</v>
      </c>
      <c r="I26" s="28">
        <f t="shared" si="2"/>
        <v>17</v>
      </c>
      <c r="J26" s="29">
        <f t="shared" si="2"/>
        <v>17</v>
      </c>
    </row>
    <row r="27" spans="2:10" ht="22.5" customHeight="1" thickTop="1">
      <c r="B27" s="30" t="s">
        <v>32</v>
      </c>
      <c r="C27" s="51" t="s">
        <v>33</v>
      </c>
      <c r="D27" s="32">
        <v>70723</v>
      </c>
      <c r="E27" s="32">
        <f>'[1]OTCHET'!$E$872</f>
        <v>70723</v>
      </c>
      <c r="F27" s="32">
        <f>'[1]OTCHET'!$G$872+'[1]OTCHET'!$G$869</f>
        <v>70801</v>
      </c>
      <c r="G27" s="32">
        <v>110424</v>
      </c>
      <c r="H27" s="32"/>
      <c r="I27" s="32">
        <v>17</v>
      </c>
      <c r="J27" s="33">
        <v>17</v>
      </c>
    </row>
    <row r="28" spans="2:10" ht="22.5" customHeight="1">
      <c r="B28" s="34" t="s">
        <v>31</v>
      </c>
      <c r="C28" s="52" t="s">
        <v>30</v>
      </c>
      <c r="D28" s="36">
        <v>12687</v>
      </c>
      <c r="E28" s="36">
        <f>'[1]OTCHET'!$E$878</f>
        <v>12687</v>
      </c>
      <c r="F28" s="36">
        <f>'[1]OTCHET'!$G$878</f>
        <v>12484</v>
      </c>
      <c r="G28" s="36">
        <v>19987</v>
      </c>
      <c r="H28" s="36"/>
      <c r="I28" s="36"/>
      <c r="J28" s="37"/>
    </row>
    <row r="29" spans="1:10" ht="22.5" customHeight="1">
      <c r="A29" s="3"/>
      <c r="B29" s="53" t="s">
        <v>34</v>
      </c>
      <c r="C29" s="54" t="s">
        <v>35</v>
      </c>
      <c r="D29" s="55">
        <v>15000</v>
      </c>
      <c r="E29" s="55">
        <f>'[1]OTCHET'!$E$885</f>
        <v>15000</v>
      </c>
      <c r="F29" s="55">
        <v>10010</v>
      </c>
      <c r="G29" s="55">
        <v>16000</v>
      </c>
      <c r="H29" s="55"/>
      <c r="I29" s="55"/>
      <c r="J29" s="56"/>
    </row>
    <row r="30" spans="1:10" ht="22.5" customHeight="1" thickBot="1">
      <c r="A30" s="3"/>
      <c r="B30" s="26" t="s">
        <v>85</v>
      </c>
      <c r="C30" s="57"/>
      <c r="D30" s="28">
        <f aca="true" t="shared" si="3" ref="D30:J30">D31+D33+D32</f>
        <v>0</v>
      </c>
      <c r="E30" s="28">
        <f t="shared" si="3"/>
        <v>1183</v>
      </c>
      <c r="F30" s="28">
        <f t="shared" si="3"/>
        <v>1183</v>
      </c>
      <c r="G30" s="28">
        <f t="shared" si="3"/>
        <v>0</v>
      </c>
      <c r="H30" s="28">
        <f t="shared" si="3"/>
        <v>0</v>
      </c>
      <c r="I30" s="28">
        <f t="shared" si="3"/>
        <v>0</v>
      </c>
      <c r="J30" s="29">
        <f t="shared" si="3"/>
        <v>0</v>
      </c>
    </row>
    <row r="31" spans="1:10" ht="22.5" customHeight="1" thickTop="1">
      <c r="A31" s="3"/>
      <c r="B31" s="30" t="s">
        <v>32</v>
      </c>
      <c r="C31" s="51" t="s">
        <v>33</v>
      </c>
      <c r="D31" s="32"/>
      <c r="E31" s="32">
        <f>'[1]OTCHET'!$H$604</f>
        <v>457</v>
      </c>
      <c r="F31" s="32">
        <v>457</v>
      </c>
      <c r="G31" s="32"/>
      <c r="H31" s="32">
        <v>0</v>
      </c>
      <c r="I31" s="32"/>
      <c r="J31" s="33"/>
    </row>
    <row r="32" spans="1:10" ht="22.5" customHeight="1">
      <c r="A32" s="3"/>
      <c r="B32" s="34" t="s">
        <v>31</v>
      </c>
      <c r="C32" s="52" t="s">
        <v>30</v>
      </c>
      <c r="D32" s="36"/>
      <c r="E32" s="36">
        <f>'[1]OTCHET'!$H$610</f>
        <v>103</v>
      </c>
      <c r="F32" s="36">
        <v>103</v>
      </c>
      <c r="G32" s="36"/>
      <c r="H32" s="36"/>
      <c r="I32" s="36"/>
      <c r="J32" s="37"/>
    </row>
    <row r="33" spans="1:10" ht="22.5" customHeight="1">
      <c r="A33" s="3"/>
      <c r="B33" s="34" t="s">
        <v>34</v>
      </c>
      <c r="C33" s="52" t="s">
        <v>35</v>
      </c>
      <c r="D33" s="36"/>
      <c r="E33" s="36">
        <f>'[1]OTCHET'!$H$617</f>
        <v>623</v>
      </c>
      <c r="F33" s="36">
        <v>623</v>
      </c>
      <c r="G33" s="36"/>
      <c r="H33" s="36">
        <v>0</v>
      </c>
      <c r="I33" s="36"/>
      <c r="J33" s="37"/>
    </row>
    <row r="34" spans="2:10" s="1" customFormat="1" ht="36" customHeight="1" thickBot="1">
      <c r="B34" s="58" t="s">
        <v>12</v>
      </c>
      <c r="C34" s="59"/>
      <c r="D34" s="60">
        <f>D35</f>
        <v>76989</v>
      </c>
      <c r="E34" s="60">
        <f aca="true" t="shared" si="4" ref="E34:J34">E36</f>
        <v>76989</v>
      </c>
      <c r="F34" s="60">
        <f t="shared" si="4"/>
        <v>63413</v>
      </c>
      <c r="G34" s="60">
        <f t="shared" si="4"/>
        <v>0</v>
      </c>
      <c r="H34" s="60">
        <f t="shared" si="4"/>
        <v>88112</v>
      </c>
      <c r="I34" s="60">
        <f t="shared" si="4"/>
        <v>5</v>
      </c>
      <c r="J34" s="61">
        <f t="shared" si="4"/>
        <v>5</v>
      </c>
    </row>
    <row r="35" spans="2:10" ht="22.5" customHeight="1">
      <c r="B35" s="23" t="s">
        <v>17</v>
      </c>
      <c r="C35" s="24"/>
      <c r="D35" s="24">
        <f>D36</f>
        <v>76989</v>
      </c>
      <c r="E35" s="24">
        <f aca="true" t="shared" si="5" ref="E35:J35">E36</f>
        <v>76989</v>
      </c>
      <c r="F35" s="24">
        <f t="shared" si="5"/>
        <v>63413</v>
      </c>
      <c r="G35" s="24">
        <f t="shared" si="5"/>
        <v>0</v>
      </c>
      <c r="H35" s="24">
        <f t="shared" si="5"/>
        <v>88112</v>
      </c>
      <c r="I35" s="24">
        <f t="shared" si="5"/>
        <v>5</v>
      </c>
      <c r="J35" s="25">
        <f t="shared" si="5"/>
        <v>5</v>
      </c>
    </row>
    <row r="36" spans="2:10" ht="22.5" customHeight="1" thickBot="1">
      <c r="B36" s="62" t="s">
        <v>47</v>
      </c>
      <c r="C36" s="63"/>
      <c r="D36" s="28">
        <f aca="true" t="shared" si="6" ref="D36:J36">D37+D38+D39</f>
        <v>76989</v>
      </c>
      <c r="E36" s="28">
        <f t="shared" si="6"/>
        <v>76989</v>
      </c>
      <c r="F36" s="28">
        <f t="shared" si="6"/>
        <v>63413</v>
      </c>
      <c r="G36" s="28">
        <f t="shared" si="6"/>
        <v>0</v>
      </c>
      <c r="H36" s="28">
        <f t="shared" si="6"/>
        <v>88112</v>
      </c>
      <c r="I36" s="28">
        <f t="shared" si="6"/>
        <v>5</v>
      </c>
      <c r="J36" s="29">
        <f t="shared" si="6"/>
        <v>5</v>
      </c>
    </row>
    <row r="37" spans="2:10" ht="22.5" customHeight="1" thickTop="1">
      <c r="B37" s="64" t="s">
        <v>32</v>
      </c>
      <c r="C37" s="51" t="s">
        <v>33</v>
      </c>
      <c r="D37" s="32">
        <v>51979</v>
      </c>
      <c r="E37" s="32">
        <v>51979</v>
      </c>
      <c r="F37" s="32">
        <f>'[1]OTCHET'!$F$1137+'[1]OTCHET'!$F$1140+'[1]OTCHET'!$F$1006</f>
        <v>50841</v>
      </c>
      <c r="G37" s="32"/>
      <c r="H37" s="32">
        <v>88112</v>
      </c>
      <c r="I37" s="32">
        <v>5</v>
      </c>
      <c r="J37" s="33">
        <v>5</v>
      </c>
    </row>
    <row r="38" spans="2:10" ht="22.5" customHeight="1">
      <c r="B38" s="65" t="s">
        <v>31</v>
      </c>
      <c r="C38" s="52" t="s">
        <v>30</v>
      </c>
      <c r="D38" s="36">
        <v>7857</v>
      </c>
      <c r="E38" s="36">
        <v>7857</v>
      </c>
      <c r="F38" s="36">
        <f>'[1]OTCHET'!$F$1146+'[1]OTCHET'!$F$1012</f>
        <v>8727</v>
      </c>
      <c r="G38" s="36"/>
      <c r="H38" s="36"/>
      <c r="I38" s="36"/>
      <c r="J38" s="37"/>
    </row>
    <row r="39" spans="2:10" ht="22.5" customHeight="1" thickBot="1">
      <c r="B39" s="66" t="s">
        <v>34</v>
      </c>
      <c r="C39" s="54" t="s">
        <v>35</v>
      </c>
      <c r="D39" s="55">
        <v>17153</v>
      </c>
      <c r="E39" s="55">
        <v>17153</v>
      </c>
      <c r="F39" s="55">
        <f>'[1]OTCHET'!$F$1019+'[1]OTCHET'!$F$1153</f>
        <v>3845</v>
      </c>
      <c r="G39" s="55"/>
      <c r="H39" s="55"/>
      <c r="I39" s="55"/>
      <c r="J39" s="56"/>
    </row>
    <row r="40" spans="2:10" s="1" customFormat="1" ht="36" customHeight="1" thickBot="1">
      <c r="B40" s="17" t="s">
        <v>13</v>
      </c>
      <c r="C40" s="18"/>
      <c r="D40" s="19">
        <f aca="true" t="shared" si="7" ref="D40:J40">D41+D50</f>
        <v>3057913</v>
      </c>
      <c r="E40" s="19">
        <f t="shared" si="7"/>
        <v>3260095</v>
      </c>
      <c r="F40" s="19">
        <f t="shared" si="7"/>
        <v>3116954</v>
      </c>
      <c r="G40" s="19">
        <f t="shared" si="7"/>
        <v>385454</v>
      </c>
      <c r="H40" s="19">
        <f t="shared" si="7"/>
        <v>2845644</v>
      </c>
      <c r="I40" s="19">
        <f t="shared" si="7"/>
        <v>4</v>
      </c>
      <c r="J40" s="67">
        <f t="shared" si="7"/>
        <v>4</v>
      </c>
    </row>
    <row r="41" spans="2:10" ht="23.25" customHeight="1">
      <c r="B41" s="68" t="s">
        <v>17</v>
      </c>
      <c r="C41" s="69"/>
      <c r="D41" s="70">
        <f aca="true" t="shared" si="8" ref="D41:J41">D42+D48</f>
        <v>2676590</v>
      </c>
      <c r="E41" s="70">
        <f t="shared" si="8"/>
        <v>2852944</v>
      </c>
      <c r="F41" s="70">
        <f t="shared" si="8"/>
        <v>2727102</v>
      </c>
      <c r="G41" s="70">
        <f t="shared" si="8"/>
        <v>0</v>
      </c>
      <c r="H41" s="70">
        <f t="shared" si="8"/>
        <v>2845644</v>
      </c>
      <c r="I41" s="70">
        <f t="shared" si="8"/>
        <v>0</v>
      </c>
      <c r="J41" s="71">
        <f t="shared" si="8"/>
        <v>0</v>
      </c>
    </row>
    <row r="42" spans="2:10" ht="22.5" customHeight="1" thickBot="1">
      <c r="B42" s="26" t="s">
        <v>53</v>
      </c>
      <c r="C42" s="72"/>
      <c r="D42" s="73">
        <f aca="true" t="shared" si="9" ref="D42:J42">D43+D45+D46+D47+D44</f>
        <v>2676590</v>
      </c>
      <c r="E42" s="73">
        <f t="shared" si="9"/>
        <v>2845892</v>
      </c>
      <c r="F42" s="73">
        <f t="shared" si="9"/>
        <v>2720050</v>
      </c>
      <c r="G42" s="73">
        <f t="shared" si="9"/>
        <v>0</v>
      </c>
      <c r="H42" s="73">
        <f t="shared" si="9"/>
        <v>2845644</v>
      </c>
      <c r="I42" s="73">
        <f t="shared" si="9"/>
        <v>0</v>
      </c>
      <c r="J42" s="74">
        <f t="shared" si="9"/>
        <v>0</v>
      </c>
    </row>
    <row r="43" spans="2:10" ht="34.5" customHeight="1" thickTop="1">
      <c r="B43" s="30" t="s">
        <v>27</v>
      </c>
      <c r="C43" s="45" t="s">
        <v>29</v>
      </c>
      <c r="D43" s="75">
        <v>1710544</v>
      </c>
      <c r="E43" s="75">
        <v>1736374</v>
      </c>
      <c r="F43" s="75">
        <f>'[1]OTCHET'!$F$1539+'[1]OTCHET'!$F$1405+'[1]OTCHET'!$F$1271</f>
        <v>1718484</v>
      </c>
      <c r="G43" s="75"/>
      <c r="H43" s="75">
        <v>2845644</v>
      </c>
      <c r="I43" s="75"/>
      <c r="J43" s="76"/>
    </row>
    <row r="44" spans="2:10" ht="22.5" customHeight="1">
      <c r="B44" s="34" t="s">
        <v>32</v>
      </c>
      <c r="C44" s="46" t="s">
        <v>33</v>
      </c>
      <c r="D44" s="77">
        <v>101949</v>
      </c>
      <c r="E44" s="77">
        <f>'[1]OTCHET'!$E$1542+'[1]OTCHET'!$E$1408+'[1]OTCHET'!$E$1274</f>
        <v>136330</v>
      </c>
      <c r="F44" s="77">
        <v>129889</v>
      </c>
      <c r="G44" s="77"/>
      <c r="H44" s="77"/>
      <c r="I44" s="77"/>
      <c r="J44" s="78"/>
    </row>
    <row r="45" spans="2:10" ht="22.5" customHeight="1">
      <c r="B45" s="34" t="s">
        <v>31</v>
      </c>
      <c r="C45" s="46" t="s">
        <v>30</v>
      </c>
      <c r="D45" s="77">
        <v>377329</v>
      </c>
      <c r="E45" s="77">
        <f>'[1]OTCHET'!$E$1280+'[1]OTCHET'!$E$1414+'[1]OTCHET'!$E$1548</f>
        <v>381410</v>
      </c>
      <c r="F45" s="77">
        <v>370836</v>
      </c>
      <c r="G45" s="77"/>
      <c r="H45" s="77"/>
      <c r="I45" s="77"/>
      <c r="J45" s="78"/>
    </row>
    <row r="46" spans="2:10" ht="22.5" customHeight="1">
      <c r="B46" s="34" t="s">
        <v>34</v>
      </c>
      <c r="C46" s="46" t="s">
        <v>35</v>
      </c>
      <c r="D46" s="77">
        <v>486768</v>
      </c>
      <c r="E46" s="77">
        <v>583111</v>
      </c>
      <c r="F46" s="77">
        <v>492170</v>
      </c>
      <c r="G46" s="77"/>
      <c r="H46" s="77"/>
      <c r="I46" s="77"/>
      <c r="J46" s="78"/>
    </row>
    <row r="47" spans="2:10" ht="22.5" customHeight="1">
      <c r="B47" s="34" t="s">
        <v>40</v>
      </c>
      <c r="C47" s="46" t="s">
        <v>41</v>
      </c>
      <c r="D47" s="77"/>
      <c r="E47" s="77">
        <f>'[1]OTCHET'!$E$1604</f>
        <v>8667</v>
      </c>
      <c r="F47" s="77">
        <v>8671</v>
      </c>
      <c r="G47" s="77"/>
      <c r="H47" s="77"/>
      <c r="I47" s="77"/>
      <c r="J47" s="78"/>
    </row>
    <row r="48" spans="2:10" ht="22.5" customHeight="1" thickBot="1">
      <c r="B48" s="26" t="s">
        <v>21</v>
      </c>
      <c r="C48" s="79"/>
      <c r="D48" s="73"/>
      <c r="E48" s="73">
        <f>E49</f>
        <v>7052</v>
      </c>
      <c r="F48" s="73">
        <f>F49</f>
        <v>7052</v>
      </c>
      <c r="G48" s="73"/>
      <c r="H48" s="73"/>
      <c r="I48" s="73"/>
      <c r="J48" s="74"/>
    </row>
    <row r="49" spans="2:10" ht="22.5" customHeight="1" thickTop="1">
      <c r="B49" s="30" t="s">
        <v>34</v>
      </c>
      <c r="C49" s="45" t="s">
        <v>35</v>
      </c>
      <c r="D49" s="75"/>
      <c r="E49" s="75">
        <f>'[1]OTCHET'!$F$1830</f>
        <v>7052</v>
      </c>
      <c r="F49" s="75">
        <v>7052</v>
      </c>
      <c r="G49" s="75"/>
      <c r="H49" s="75"/>
      <c r="I49" s="75"/>
      <c r="J49" s="76"/>
    </row>
    <row r="50" spans="2:10" ht="22.5" customHeight="1">
      <c r="B50" s="40" t="s">
        <v>1</v>
      </c>
      <c r="C50" s="40"/>
      <c r="D50" s="80">
        <f>D51+D56</f>
        <v>381323</v>
      </c>
      <c r="E50" s="80">
        <f>E51+E56+E54</f>
        <v>407151</v>
      </c>
      <c r="F50" s="80">
        <f>F51+F56+F54</f>
        <v>389852</v>
      </c>
      <c r="G50" s="80">
        <f>G51+G56+G54</f>
        <v>385454</v>
      </c>
      <c r="H50" s="80">
        <f>H51+H56</f>
        <v>0</v>
      </c>
      <c r="I50" s="80">
        <f>I51+I56</f>
        <v>4</v>
      </c>
      <c r="J50" s="81">
        <f>J51+J56</f>
        <v>4</v>
      </c>
    </row>
    <row r="51" spans="2:10" s="3" customFormat="1" ht="22.5" customHeight="1" thickBot="1">
      <c r="B51" s="26" t="s">
        <v>54</v>
      </c>
      <c r="C51" s="82"/>
      <c r="D51" s="73">
        <f>D53</f>
        <v>278659</v>
      </c>
      <c r="E51" s="73">
        <f>E53+E52</f>
        <v>302282</v>
      </c>
      <c r="F51" s="73">
        <f>F53+F52</f>
        <v>286515</v>
      </c>
      <c r="G51" s="73">
        <f>G53+G52</f>
        <v>280000</v>
      </c>
      <c r="H51" s="73">
        <f>H53</f>
        <v>0</v>
      </c>
      <c r="I51" s="73">
        <f>I53</f>
        <v>0</v>
      </c>
      <c r="J51" s="74">
        <f>J53</f>
        <v>0</v>
      </c>
    </row>
    <row r="52" spans="2:10" s="3" customFormat="1" ht="34.5" customHeight="1" thickTop="1">
      <c r="B52" s="34" t="s">
        <v>27</v>
      </c>
      <c r="C52" s="46" t="s">
        <v>29</v>
      </c>
      <c r="D52" s="83"/>
      <c r="E52" s="77">
        <v>7000</v>
      </c>
      <c r="F52" s="77">
        <v>7000</v>
      </c>
      <c r="G52" s="83"/>
      <c r="H52" s="83"/>
      <c r="I52" s="83"/>
      <c r="J52" s="84"/>
    </row>
    <row r="53" spans="2:10" s="3" customFormat="1" ht="22.5" customHeight="1">
      <c r="B53" s="30" t="s">
        <v>34</v>
      </c>
      <c r="C53" s="51" t="s">
        <v>35</v>
      </c>
      <c r="D53" s="75">
        <v>278659</v>
      </c>
      <c r="E53" s="75">
        <v>295282</v>
      </c>
      <c r="F53" s="75">
        <v>279515</v>
      </c>
      <c r="G53" s="75">
        <v>280000</v>
      </c>
      <c r="H53" s="75"/>
      <c r="I53" s="75"/>
      <c r="J53" s="76"/>
    </row>
    <row r="54" spans="2:10" s="3" customFormat="1" ht="22.5" customHeight="1" thickBot="1">
      <c r="B54" s="26" t="s">
        <v>89</v>
      </c>
      <c r="C54" s="82"/>
      <c r="D54" s="73">
        <f aca="true" t="shared" si="10" ref="D54:J54">D55</f>
        <v>0</v>
      </c>
      <c r="E54" s="73">
        <f t="shared" si="10"/>
        <v>1260</v>
      </c>
      <c r="F54" s="73">
        <f t="shared" si="10"/>
        <v>1260</v>
      </c>
      <c r="G54" s="73">
        <f t="shared" si="10"/>
        <v>0</v>
      </c>
      <c r="H54" s="73">
        <f t="shared" si="10"/>
        <v>0</v>
      </c>
      <c r="I54" s="73">
        <f t="shared" si="10"/>
        <v>0</v>
      </c>
      <c r="J54" s="74">
        <f t="shared" si="10"/>
        <v>0</v>
      </c>
    </row>
    <row r="55" spans="2:10" s="3" customFormat="1" ht="22.5" customHeight="1" thickTop="1">
      <c r="B55" s="30" t="s">
        <v>34</v>
      </c>
      <c r="C55" s="51" t="s">
        <v>35</v>
      </c>
      <c r="D55" s="75"/>
      <c r="E55" s="75">
        <v>1260</v>
      </c>
      <c r="F55" s="75">
        <v>1260</v>
      </c>
      <c r="G55" s="75"/>
      <c r="H55" s="75"/>
      <c r="I55" s="75"/>
      <c r="J55" s="76"/>
    </row>
    <row r="56" spans="2:10" s="3" customFormat="1" ht="22.5" customHeight="1" thickBot="1">
      <c r="B56" s="26" t="s">
        <v>55</v>
      </c>
      <c r="C56" s="28"/>
      <c r="D56" s="73">
        <f>D60+D57+D59+D58</f>
        <v>102664</v>
      </c>
      <c r="E56" s="73">
        <f>E60+E57+E59+E58</f>
        <v>103609</v>
      </c>
      <c r="F56" s="73">
        <f>F60+F57+F58+F59</f>
        <v>102077</v>
      </c>
      <c r="G56" s="73">
        <f>G60+G57+G58+G59</f>
        <v>105454</v>
      </c>
      <c r="H56" s="73">
        <f>H60+H57+H58+H59</f>
        <v>0</v>
      </c>
      <c r="I56" s="73">
        <f>I60+I57+I58+I59</f>
        <v>4</v>
      </c>
      <c r="J56" s="74">
        <f>J60+J57+J58+J59</f>
        <v>4</v>
      </c>
    </row>
    <row r="57" spans="2:10" s="3" customFormat="1" ht="34.5" customHeight="1" thickTop="1">
      <c r="B57" s="30" t="s">
        <v>27</v>
      </c>
      <c r="C57" s="51" t="s">
        <v>29</v>
      </c>
      <c r="D57" s="75">
        <v>27391</v>
      </c>
      <c r="E57" s="75">
        <f>'[1]OTCHET'!$E$1807</f>
        <v>28191</v>
      </c>
      <c r="F57" s="75">
        <f>'[1]OTCHET'!$I$1807</f>
        <v>27140</v>
      </c>
      <c r="G57" s="75">
        <v>29259</v>
      </c>
      <c r="H57" s="75"/>
      <c r="I57" s="75">
        <v>4</v>
      </c>
      <c r="J57" s="76">
        <v>4</v>
      </c>
    </row>
    <row r="58" spans="2:10" s="3" customFormat="1" ht="22.5" customHeight="1">
      <c r="B58" s="30" t="s">
        <v>32</v>
      </c>
      <c r="C58" s="51" t="s">
        <v>33</v>
      </c>
      <c r="D58" s="75"/>
      <c r="E58" s="75">
        <f>'[1]OTCHET'!$E$1810</f>
        <v>750</v>
      </c>
      <c r="F58" s="75">
        <f>'[1]OTCHET'!$I$1810</f>
        <v>2973</v>
      </c>
      <c r="G58" s="75"/>
      <c r="H58" s="75"/>
      <c r="I58" s="75"/>
      <c r="J58" s="76"/>
    </row>
    <row r="59" spans="2:10" s="3" customFormat="1" ht="22.5" customHeight="1">
      <c r="B59" s="34" t="s">
        <v>31</v>
      </c>
      <c r="C59" s="52" t="s">
        <v>30</v>
      </c>
      <c r="D59" s="77">
        <v>4523</v>
      </c>
      <c r="E59" s="77">
        <f>'[1]OTCHET'!$E$1816</f>
        <v>4668</v>
      </c>
      <c r="F59" s="77">
        <f>'[1]OTCHET'!$I$1816</f>
        <v>5304</v>
      </c>
      <c r="G59" s="77">
        <v>5389</v>
      </c>
      <c r="H59" s="77"/>
      <c r="I59" s="77"/>
      <c r="J59" s="78"/>
    </row>
    <row r="60" spans="2:10" s="3" customFormat="1" ht="22.5" customHeight="1" thickBot="1">
      <c r="B60" s="53" t="s">
        <v>34</v>
      </c>
      <c r="C60" s="54" t="s">
        <v>35</v>
      </c>
      <c r="D60" s="85">
        <v>70750</v>
      </c>
      <c r="E60" s="85">
        <v>70000</v>
      </c>
      <c r="F60" s="85">
        <f>'[1]OTCHET'!$H$1823</f>
        <v>66660</v>
      </c>
      <c r="G60" s="85">
        <v>70806</v>
      </c>
      <c r="H60" s="85"/>
      <c r="I60" s="85"/>
      <c r="J60" s="86"/>
    </row>
    <row r="61" spans="1:10" ht="36" customHeight="1" thickBot="1">
      <c r="A61" s="1"/>
      <c r="B61" s="17" t="s">
        <v>10</v>
      </c>
      <c r="C61" s="87"/>
      <c r="D61" s="87">
        <f aca="true" t="shared" si="11" ref="D61:J61">D62+D70</f>
        <v>330333</v>
      </c>
      <c r="E61" s="87">
        <f t="shared" si="11"/>
        <v>307735</v>
      </c>
      <c r="F61" s="87">
        <f t="shared" si="11"/>
        <v>279088</v>
      </c>
      <c r="G61" s="87">
        <f t="shared" si="11"/>
        <v>47620</v>
      </c>
      <c r="H61" s="87">
        <f t="shared" si="11"/>
        <v>310321</v>
      </c>
      <c r="I61" s="87">
        <f t="shared" si="11"/>
        <v>0</v>
      </c>
      <c r="J61" s="88">
        <f t="shared" si="11"/>
        <v>0</v>
      </c>
    </row>
    <row r="62" spans="1:10" s="1" customFormat="1" ht="22.5" customHeight="1">
      <c r="A62"/>
      <c r="B62" s="23" t="s">
        <v>17</v>
      </c>
      <c r="C62" s="24"/>
      <c r="D62" s="24">
        <f>D63</f>
        <v>282713</v>
      </c>
      <c r="E62" s="24">
        <f aca="true" t="shared" si="12" ref="E62:J62">E63+E68</f>
        <v>252802</v>
      </c>
      <c r="F62" s="24">
        <f t="shared" si="12"/>
        <v>224659</v>
      </c>
      <c r="G62" s="24">
        <f t="shared" si="12"/>
        <v>0</v>
      </c>
      <c r="H62" s="24">
        <f t="shared" si="12"/>
        <v>310321</v>
      </c>
      <c r="I62" s="24">
        <f t="shared" si="12"/>
        <v>0</v>
      </c>
      <c r="J62" s="25">
        <f t="shared" si="12"/>
        <v>0</v>
      </c>
    </row>
    <row r="63" spans="2:10" ht="23.25" customHeight="1" thickBot="1">
      <c r="B63" s="26" t="s">
        <v>57</v>
      </c>
      <c r="C63" s="28"/>
      <c r="D63" s="28">
        <f aca="true" t="shared" si="13" ref="D63:J63">D64+D67+D65+D66</f>
        <v>282713</v>
      </c>
      <c r="E63" s="28">
        <f t="shared" si="13"/>
        <v>249861</v>
      </c>
      <c r="F63" s="28">
        <f t="shared" si="13"/>
        <v>221367</v>
      </c>
      <c r="G63" s="28">
        <f t="shared" si="13"/>
        <v>0</v>
      </c>
      <c r="H63" s="28">
        <f t="shared" si="13"/>
        <v>310321</v>
      </c>
      <c r="I63" s="28">
        <f t="shared" si="13"/>
        <v>0</v>
      </c>
      <c r="J63" s="29">
        <f t="shared" si="13"/>
        <v>0</v>
      </c>
    </row>
    <row r="64" spans="2:10" ht="34.5" customHeight="1" thickTop="1">
      <c r="B64" s="30" t="s">
        <v>27</v>
      </c>
      <c r="C64" s="51" t="s">
        <v>29</v>
      </c>
      <c r="D64" s="32">
        <v>217663</v>
      </c>
      <c r="E64" s="32">
        <v>190831</v>
      </c>
      <c r="F64" s="32">
        <v>178249</v>
      </c>
      <c r="G64" s="32"/>
      <c r="H64" s="32">
        <v>310321</v>
      </c>
      <c r="I64" s="32"/>
      <c r="J64" s="33"/>
    </row>
    <row r="65" spans="2:10" ht="22.5" customHeight="1">
      <c r="B65" s="34" t="s">
        <v>32</v>
      </c>
      <c r="C65" s="52" t="s">
        <v>33</v>
      </c>
      <c r="D65" s="36">
        <v>18850</v>
      </c>
      <c r="E65" s="36">
        <v>12830</v>
      </c>
      <c r="F65" s="36">
        <v>5710</v>
      </c>
      <c r="G65" s="36"/>
      <c r="H65" s="36"/>
      <c r="I65" s="36"/>
      <c r="J65" s="37"/>
    </row>
    <row r="66" spans="2:10" ht="22.5" customHeight="1">
      <c r="B66" s="34" t="s">
        <v>31</v>
      </c>
      <c r="C66" s="52" t="s">
        <v>30</v>
      </c>
      <c r="D66" s="36">
        <v>42300</v>
      </c>
      <c r="E66" s="36">
        <v>42300</v>
      </c>
      <c r="F66" s="36">
        <v>33648</v>
      </c>
      <c r="G66" s="36"/>
      <c r="H66" s="36"/>
      <c r="I66" s="36"/>
      <c r="J66" s="37"/>
    </row>
    <row r="67" spans="2:10" ht="22.5" customHeight="1">
      <c r="B67" s="34" t="s">
        <v>34</v>
      </c>
      <c r="C67" s="52" t="s">
        <v>35</v>
      </c>
      <c r="D67" s="36">
        <v>3900</v>
      </c>
      <c r="E67" s="36">
        <v>3900</v>
      </c>
      <c r="F67" s="36">
        <v>3760</v>
      </c>
      <c r="G67" s="36"/>
      <c r="H67" s="36"/>
      <c r="I67" s="36"/>
      <c r="J67" s="37"/>
    </row>
    <row r="68" spans="2:10" ht="22.5" customHeight="1" thickBot="1">
      <c r="B68" s="26" t="s">
        <v>22</v>
      </c>
      <c r="C68" s="28"/>
      <c r="D68" s="28"/>
      <c r="E68" s="28">
        <f>E69</f>
        <v>2941</v>
      </c>
      <c r="F68" s="28">
        <f>F69</f>
        <v>3292</v>
      </c>
      <c r="G68" s="28"/>
      <c r="H68" s="28"/>
      <c r="I68" s="28"/>
      <c r="J68" s="29"/>
    </row>
    <row r="69" spans="2:10" ht="22.5" customHeight="1" thickTop="1">
      <c r="B69" s="30" t="s">
        <v>34</v>
      </c>
      <c r="C69" s="51" t="s">
        <v>35</v>
      </c>
      <c r="D69" s="32"/>
      <c r="E69" s="32">
        <v>2941</v>
      </c>
      <c r="F69" s="32">
        <v>3292</v>
      </c>
      <c r="G69" s="32"/>
      <c r="H69" s="32"/>
      <c r="I69" s="32"/>
      <c r="J69" s="33"/>
    </row>
    <row r="70" spans="2:10" ht="22.5" customHeight="1">
      <c r="B70" s="40" t="s">
        <v>1</v>
      </c>
      <c r="C70" s="41"/>
      <c r="D70" s="41">
        <f aca="true" t="shared" si="14" ref="D70:J70">D73+D75+D71</f>
        <v>47620</v>
      </c>
      <c r="E70" s="41">
        <f t="shared" si="14"/>
        <v>54933</v>
      </c>
      <c r="F70" s="41">
        <f t="shared" si="14"/>
        <v>54429</v>
      </c>
      <c r="G70" s="41">
        <f t="shared" si="14"/>
        <v>47620</v>
      </c>
      <c r="H70" s="41">
        <f t="shared" si="14"/>
        <v>0</v>
      </c>
      <c r="I70" s="41">
        <f t="shared" si="14"/>
        <v>0</v>
      </c>
      <c r="J70" s="43">
        <f t="shared" si="14"/>
        <v>0</v>
      </c>
    </row>
    <row r="71" spans="2:10" ht="22.5" customHeight="1" thickBot="1">
      <c r="B71" s="62" t="s">
        <v>64</v>
      </c>
      <c r="C71" s="89"/>
      <c r="D71" s="90">
        <f aca="true" t="shared" si="15" ref="D71:J71">D72</f>
        <v>0</v>
      </c>
      <c r="E71" s="90">
        <f t="shared" si="15"/>
        <v>6913</v>
      </c>
      <c r="F71" s="90">
        <f t="shared" si="15"/>
        <v>6913</v>
      </c>
      <c r="G71" s="90">
        <f t="shared" si="15"/>
        <v>0</v>
      </c>
      <c r="H71" s="90">
        <f t="shared" si="15"/>
        <v>0</v>
      </c>
      <c r="I71" s="90">
        <f t="shared" si="15"/>
        <v>0</v>
      </c>
      <c r="J71" s="91">
        <f t="shared" si="15"/>
        <v>0</v>
      </c>
    </row>
    <row r="72" spans="2:10" ht="22.5" customHeight="1" thickTop="1">
      <c r="B72" s="64" t="s">
        <v>34</v>
      </c>
      <c r="C72" s="51" t="s">
        <v>35</v>
      </c>
      <c r="D72" s="24"/>
      <c r="E72" s="32">
        <v>6913</v>
      </c>
      <c r="F72" s="32">
        <v>6913</v>
      </c>
      <c r="G72" s="24"/>
      <c r="H72" s="24"/>
      <c r="I72" s="24"/>
      <c r="J72" s="25"/>
    </row>
    <row r="73" spans="2:10" ht="22.5" customHeight="1" thickBot="1">
      <c r="B73" s="26" t="s">
        <v>65</v>
      </c>
      <c r="C73" s="28"/>
      <c r="D73" s="28">
        <f aca="true" t="shared" si="16" ref="D73:J73">D74</f>
        <v>45000</v>
      </c>
      <c r="E73" s="28">
        <f t="shared" si="16"/>
        <v>45000</v>
      </c>
      <c r="F73" s="28">
        <f t="shared" si="16"/>
        <v>44541</v>
      </c>
      <c r="G73" s="28">
        <f t="shared" si="16"/>
        <v>45000</v>
      </c>
      <c r="H73" s="28">
        <f t="shared" si="16"/>
        <v>0</v>
      </c>
      <c r="I73" s="28">
        <f t="shared" si="16"/>
        <v>0</v>
      </c>
      <c r="J73" s="29">
        <f t="shared" si="16"/>
        <v>0</v>
      </c>
    </row>
    <row r="74" spans="1:10" ht="22.5" customHeight="1" thickTop="1">
      <c r="A74" s="3"/>
      <c r="B74" s="30" t="s">
        <v>34</v>
      </c>
      <c r="C74" s="51" t="s">
        <v>35</v>
      </c>
      <c r="D74" s="32">
        <v>45000</v>
      </c>
      <c r="E74" s="32">
        <v>45000</v>
      </c>
      <c r="F74" s="32">
        <v>44541</v>
      </c>
      <c r="G74" s="32">
        <v>45000</v>
      </c>
      <c r="H74" s="32"/>
      <c r="I74" s="32"/>
      <c r="J74" s="33"/>
    </row>
    <row r="75" spans="1:10" ht="22.5" customHeight="1" thickBot="1">
      <c r="A75" s="3"/>
      <c r="B75" s="26" t="s">
        <v>66</v>
      </c>
      <c r="C75" s="28"/>
      <c r="D75" s="28">
        <f aca="true" t="shared" si="17" ref="D75:J75">D76</f>
        <v>2620</v>
      </c>
      <c r="E75" s="28">
        <f t="shared" si="17"/>
        <v>3020</v>
      </c>
      <c r="F75" s="28">
        <f t="shared" si="17"/>
        <v>2975</v>
      </c>
      <c r="G75" s="28">
        <f t="shared" si="17"/>
        <v>2620</v>
      </c>
      <c r="H75" s="28">
        <f t="shared" si="17"/>
        <v>0</v>
      </c>
      <c r="I75" s="28">
        <f t="shared" si="17"/>
        <v>0</v>
      </c>
      <c r="J75" s="29">
        <f t="shared" si="17"/>
        <v>0</v>
      </c>
    </row>
    <row r="76" spans="1:10" ht="22.5" customHeight="1" thickBot="1" thickTop="1">
      <c r="A76" s="3"/>
      <c r="B76" s="92" t="s">
        <v>88</v>
      </c>
      <c r="C76" s="93" t="s">
        <v>35</v>
      </c>
      <c r="D76" s="94">
        <v>2620</v>
      </c>
      <c r="E76" s="94">
        <v>3020</v>
      </c>
      <c r="F76" s="94">
        <v>2975</v>
      </c>
      <c r="G76" s="94">
        <v>2620</v>
      </c>
      <c r="H76" s="94"/>
      <c r="I76" s="94"/>
      <c r="J76" s="95"/>
    </row>
    <row r="77" spans="1:10" ht="46.5" customHeight="1" thickBot="1">
      <c r="A77" s="4"/>
      <c r="B77" s="96" t="s">
        <v>100</v>
      </c>
      <c r="C77" s="87"/>
      <c r="D77" s="87">
        <f>D84+D78</f>
        <v>202617</v>
      </c>
      <c r="E77" s="87">
        <f>E84+E78</f>
        <v>394549</v>
      </c>
      <c r="F77" s="87">
        <f>F84+F78</f>
        <v>383369</v>
      </c>
      <c r="G77" s="87">
        <f>G84</f>
        <v>254139</v>
      </c>
      <c r="H77" s="87">
        <f>H84</f>
        <v>0</v>
      </c>
      <c r="I77" s="87">
        <f>I84</f>
        <v>10</v>
      </c>
      <c r="J77" s="88">
        <f>J84</f>
        <v>12</v>
      </c>
    </row>
    <row r="78" spans="1:10" ht="23.25" customHeight="1">
      <c r="A78" s="4"/>
      <c r="B78" s="23" t="s">
        <v>17</v>
      </c>
      <c r="C78" s="24"/>
      <c r="D78" s="24">
        <f>D79</f>
        <v>0</v>
      </c>
      <c r="E78" s="24">
        <f>E79+E82</f>
        <v>129176</v>
      </c>
      <c r="F78" s="24">
        <f>F79+F82</f>
        <v>129296</v>
      </c>
      <c r="G78" s="24"/>
      <c r="H78" s="24"/>
      <c r="I78" s="24"/>
      <c r="J78" s="25"/>
    </row>
    <row r="79" spans="1:10" ht="23.25" customHeight="1" thickBot="1">
      <c r="A79" s="4"/>
      <c r="B79" s="62" t="s">
        <v>18</v>
      </c>
      <c r="C79" s="28"/>
      <c r="D79" s="28">
        <f>D81</f>
        <v>0</v>
      </c>
      <c r="E79" s="28">
        <f aca="true" t="shared" si="18" ref="E79:J79">E81+E80</f>
        <v>90413</v>
      </c>
      <c r="F79" s="28">
        <f t="shared" si="18"/>
        <v>90413</v>
      </c>
      <c r="G79" s="28">
        <f t="shared" si="18"/>
        <v>0</v>
      </c>
      <c r="H79" s="28">
        <f t="shared" si="18"/>
        <v>0</v>
      </c>
      <c r="I79" s="28">
        <f t="shared" si="18"/>
        <v>0</v>
      </c>
      <c r="J79" s="29">
        <f t="shared" si="18"/>
        <v>0</v>
      </c>
    </row>
    <row r="80" spans="1:10" ht="23.25" customHeight="1" thickTop="1">
      <c r="A80" s="4"/>
      <c r="B80" s="64" t="s">
        <v>32</v>
      </c>
      <c r="C80" s="51" t="s">
        <v>33</v>
      </c>
      <c r="D80" s="38"/>
      <c r="E80" s="32">
        <f>'[1]OTCHET'!$F$2748</f>
        <v>76584</v>
      </c>
      <c r="F80" s="32">
        <f>'[1]OTCHET'!$F$2748</f>
        <v>76584</v>
      </c>
      <c r="G80" s="38"/>
      <c r="H80" s="38"/>
      <c r="I80" s="38"/>
      <c r="J80" s="39"/>
    </row>
    <row r="81" spans="1:10" ht="23.25" customHeight="1">
      <c r="A81" s="4"/>
      <c r="B81" s="34" t="s">
        <v>31</v>
      </c>
      <c r="C81" s="52" t="s">
        <v>30</v>
      </c>
      <c r="D81" s="36"/>
      <c r="E81" s="36">
        <f>'[1]OTCHET'!$F$2754</f>
        <v>13829</v>
      </c>
      <c r="F81" s="36">
        <v>13829</v>
      </c>
      <c r="G81" s="36"/>
      <c r="H81" s="36"/>
      <c r="I81" s="36"/>
      <c r="J81" s="37"/>
    </row>
    <row r="82" spans="1:10" ht="23.25" customHeight="1" thickBot="1">
      <c r="A82" s="4"/>
      <c r="B82" s="26" t="s">
        <v>24</v>
      </c>
      <c r="C82" s="89"/>
      <c r="D82" s="28"/>
      <c r="E82" s="28">
        <f aca="true" t="shared" si="19" ref="E82:J82">E83</f>
        <v>38763</v>
      </c>
      <c r="F82" s="28">
        <f t="shared" si="19"/>
        <v>38883</v>
      </c>
      <c r="G82" s="28">
        <f t="shared" si="19"/>
        <v>0</v>
      </c>
      <c r="H82" s="28">
        <f t="shared" si="19"/>
        <v>0</v>
      </c>
      <c r="I82" s="28">
        <f t="shared" si="19"/>
        <v>0</v>
      </c>
      <c r="J82" s="29">
        <f t="shared" si="19"/>
        <v>0</v>
      </c>
    </row>
    <row r="83" spans="1:10" ht="23.25" customHeight="1" thickTop="1">
      <c r="A83" s="4"/>
      <c r="B83" s="30" t="s">
        <v>42</v>
      </c>
      <c r="C83" s="51" t="s">
        <v>43</v>
      </c>
      <c r="D83" s="32"/>
      <c r="E83" s="32">
        <f>'[1]OTCHET'!$E$2952</f>
        <v>38763</v>
      </c>
      <c r="F83" s="32">
        <f>'[1]OTCHET'!$I$2952</f>
        <v>38883</v>
      </c>
      <c r="G83" s="32"/>
      <c r="H83" s="32"/>
      <c r="I83" s="32"/>
      <c r="J83" s="33"/>
    </row>
    <row r="84" spans="1:10" s="1" customFormat="1" ht="22.5" customHeight="1">
      <c r="A84" s="3"/>
      <c r="B84" s="40" t="s">
        <v>1</v>
      </c>
      <c r="C84" s="41"/>
      <c r="D84" s="97">
        <f>D85+D90+D92+D95</f>
        <v>202617</v>
      </c>
      <c r="E84" s="97">
        <f>E85+E90+E92+E95</f>
        <v>265373</v>
      </c>
      <c r="F84" s="97">
        <f>F85+F90+F92+F95</f>
        <v>254073</v>
      </c>
      <c r="G84" s="97">
        <f>G85+G90+G92</f>
        <v>254139</v>
      </c>
      <c r="H84" s="97">
        <f>H85+H90+H92</f>
        <v>0</v>
      </c>
      <c r="I84" s="97">
        <f>I85+I90+I92</f>
        <v>10</v>
      </c>
      <c r="J84" s="98">
        <f>J85+J90+J92</f>
        <v>12</v>
      </c>
    </row>
    <row r="85" spans="1:10" ht="22.5" customHeight="1" thickBot="1">
      <c r="A85" s="3"/>
      <c r="B85" s="26" t="s">
        <v>50</v>
      </c>
      <c r="C85" s="27"/>
      <c r="D85" s="44">
        <f>D86+D89+D88</f>
        <v>175317</v>
      </c>
      <c r="E85" s="44">
        <f>E86+E89+E88+E87</f>
        <v>207783</v>
      </c>
      <c r="F85" s="44">
        <f>F86+F89+F88+F87</f>
        <v>207689</v>
      </c>
      <c r="G85" s="44">
        <f>G86+G89+G88+G87</f>
        <v>227939</v>
      </c>
      <c r="H85" s="44">
        <f>H86+H89</f>
        <v>0</v>
      </c>
      <c r="I85" s="44">
        <f>I86+I89</f>
        <v>10</v>
      </c>
      <c r="J85" s="99">
        <f>J86+J89</f>
        <v>12</v>
      </c>
    </row>
    <row r="86" spans="1:10" ht="34.5" customHeight="1" thickTop="1">
      <c r="A86" s="3"/>
      <c r="B86" s="30" t="s">
        <v>27</v>
      </c>
      <c r="C86" s="31" t="s">
        <v>29</v>
      </c>
      <c r="D86" s="100">
        <v>59215</v>
      </c>
      <c r="E86" s="100">
        <f>'[1]OTCHET'!$E$2477</f>
        <v>51971</v>
      </c>
      <c r="F86" s="100">
        <f>'[1]OTCHET'!$I$2477</f>
        <v>51971</v>
      </c>
      <c r="G86" s="100">
        <v>70716</v>
      </c>
      <c r="H86" s="100">
        <v>0</v>
      </c>
      <c r="I86" s="100">
        <v>10</v>
      </c>
      <c r="J86" s="101">
        <v>12</v>
      </c>
    </row>
    <row r="87" spans="1:10" ht="22.5" customHeight="1">
      <c r="A87" s="3"/>
      <c r="B87" s="34" t="s">
        <v>32</v>
      </c>
      <c r="C87" s="35" t="s">
        <v>33</v>
      </c>
      <c r="D87" s="102"/>
      <c r="E87" s="102">
        <f>'[1]OTCHET'!$E$2480</f>
        <v>17292</v>
      </c>
      <c r="F87" s="102">
        <f>'[1]OTCHET'!$I$2480</f>
        <v>17292</v>
      </c>
      <c r="G87" s="102">
        <v>12300</v>
      </c>
      <c r="H87" s="102"/>
      <c r="I87" s="102"/>
      <c r="J87" s="103"/>
    </row>
    <row r="88" spans="1:10" ht="22.5" customHeight="1">
      <c r="A88" s="3"/>
      <c r="B88" s="34" t="s">
        <v>31</v>
      </c>
      <c r="C88" s="35" t="s">
        <v>30</v>
      </c>
      <c r="D88" s="102">
        <v>9524</v>
      </c>
      <c r="E88" s="102">
        <f>'[1]OTCHET'!$E$2486</f>
        <v>11825</v>
      </c>
      <c r="F88" s="102">
        <f>'[1]OTCHET'!$I$2486</f>
        <v>11819</v>
      </c>
      <c r="G88" s="102">
        <v>13018</v>
      </c>
      <c r="H88" s="102"/>
      <c r="I88" s="102"/>
      <c r="J88" s="103"/>
    </row>
    <row r="89" spans="1:60" s="2" customFormat="1" ht="22.5" customHeight="1">
      <c r="A89" s="3"/>
      <c r="B89" s="34" t="s">
        <v>34</v>
      </c>
      <c r="C89" s="52" t="s">
        <v>35</v>
      </c>
      <c r="D89" s="102">
        <v>106578</v>
      </c>
      <c r="E89" s="102">
        <f>'[1]OTCHET'!$E$2493</f>
        <v>126695</v>
      </c>
      <c r="F89" s="102">
        <f>'[1]OTCHET'!$I$2493</f>
        <v>126607</v>
      </c>
      <c r="G89" s="102">
        <v>131905</v>
      </c>
      <c r="H89" s="102">
        <v>0</v>
      </c>
      <c r="I89" s="102"/>
      <c r="J89" s="10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2" customFormat="1" ht="22.5" customHeight="1" thickBot="1">
      <c r="A90" s="3"/>
      <c r="B90" s="26" t="s">
        <v>14</v>
      </c>
      <c r="C90" s="28"/>
      <c r="D90" s="44">
        <f>D91</f>
        <v>6500</v>
      </c>
      <c r="E90" s="44">
        <f>E91</f>
        <v>8003</v>
      </c>
      <c r="F90" s="44">
        <f>F91</f>
        <v>8003</v>
      </c>
      <c r="G90" s="44">
        <f>G91</f>
        <v>6500</v>
      </c>
      <c r="H90" s="44">
        <v>0</v>
      </c>
      <c r="I90" s="44">
        <v>0</v>
      </c>
      <c r="J90" s="99">
        <v>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2" customFormat="1" ht="22.5" customHeight="1" thickTop="1">
      <c r="A91" s="3"/>
      <c r="B91" s="30" t="s">
        <v>34</v>
      </c>
      <c r="C91" s="51" t="s">
        <v>35</v>
      </c>
      <c r="D91" s="100">
        <v>6500</v>
      </c>
      <c r="E91" s="100">
        <f>'[1]OTCHET'!$E$2627+'[1]OTCHET'!$E$2614+'[1]OTCHET'!$E$2690</f>
        <v>8003</v>
      </c>
      <c r="F91" s="100">
        <f>'[1]OTCHET'!$G$2627+'[1]OTCHET'!$G$2614+'[1]OTCHET'!$I$2690</f>
        <v>8003</v>
      </c>
      <c r="G91" s="100">
        <v>6500</v>
      </c>
      <c r="H91" s="100"/>
      <c r="I91" s="100"/>
      <c r="J91" s="10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10" ht="22.5" customHeight="1" thickBot="1">
      <c r="A92" s="3"/>
      <c r="B92" s="26" t="s">
        <v>51</v>
      </c>
      <c r="C92" s="28"/>
      <c r="D92" s="44">
        <f>D94+D93</f>
        <v>20800</v>
      </c>
      <c r="E92" s="44">
        <f>E94+E93</f>
        <v>20800</v>
      </c>
      <c r="F92" s="44">
        <f>F94+F93</f>
        <v>14504</v>
      </c>
      <c r="G92" s="44">
        <f>G94+G93</f>
        <v>19700</v>
      </c>
      <c r="H92" s="44">
        <f>H94</f>
        <v>0</v>
      </c>
      <c r="I92" s="44">
        <f>I94</f>
        <v>0</v>
      </c>
      <c r="J92" s="99">
        <f>J94</f>
        <v>0</v>
      </c>
    </row>
    <row r="93" spans="1:10" ht="22.5" customHeight="1" thickTop="1">
      <c r="A93" s="3"/>
      <c r="B93" s="30" t="s">
        <v>32</v>
      </c>
      <c r="C93" s="51" t="s">
        <v>33</v>
      </c>
      <c r="D93" s="100">
        <v>1800</v>
      </c>
      <c r="E93" s="100">
        <v>1800</v>
      </c>
      <c r="F93" s="100">
        <f>'[1]OTCHET'!$H$2748+'[1]OTCHET'!$H$2754</f>
        <v>604</v>
      </c>
      <c r="G93" s="100">
        <v>700</v>
      </c>
      <c r="H93" s="104"/>
      <c r="I93" s="104"/>
      <c r="J93" s="105"/>
    </row>
    <row r="94" spans="1:10" ht="22.5" customHeight="1">
      <c r="A94" s="3"/>
      <c r="B94" s="34" t="s">
        <v>34</v>
      </c>
      <c r="C94" s="52" t="s">
        <v>35</v>
      </c>
      <c r="D94" s="102">
        <v>19000</v>
      </c>
      <c r="E94" s="102">
        <v>19000</v>
      </c>
      <c r="F94" s="102">
        <f>'[1]OTCHET'!$I$2761</f>
        <v>13900</v>
      </c>
      <c r="G94" s="102">
        <v>19000</v>
      </c>
      <c r="H94" s="106"/>
      <c r="I94" s="106"/>
      <c r="J94" s="107"/>
    </row>
    <row r="95" spans="1:10" ht="34.5" customHeight="1" thickBot="1">
      <c r="A95" s="3"/>
      <c r="B95" s="26" t="s">
        <v>67</v>
      </c>
      <c r="C95" s="57"/>
      <c r="D95" s="108"/>
      <c r="E95" s="44">
        <f>E96</f>
        <v>28787</v>
      </c>
      <c r="F95" s="44">
        <f>F96</f>
        <v>23877</v>
      </c>
      <c r="G95" s="44"/>
      <c r="H95" s="44"/>
      <c r="I95" s="44"/>
      <c r="J95" s="99"/>
    </row>
    <row r="96" spans="1:10" ht="22.5" customHeight="1" thickBot="1" thickTop="1">
      <c r="A96" s="3"/>
      <c r="B96" s="92" t="s">
        <v>34</v>
      </c>
      <c r="C96" s="93" t="s">
        <v>35</v>
      </c>
      <c r="D96" s="109"/>
      <c r="E96" s="109">
        <f>'[1]OTCHET'!$E$2895</f>
        <v>28787</v>
      </c>
      <c r="F96" s="109">
        <f>'[1]OTCHET'!$I$2895</f>
        <v>23877</v>
      </c>
      <c r="G96" s="110"/>
      <c r="H96" s="110"/>
      <c r="I96" s="110"/>
      <c r="J96" s="111"/>
    </row>
    <row r="97" spans="1:10" ht="45.75" customHeight="1" thickBot="1">
      <c r="A97" s="1"/>
      <c r="B97" s="96" t="s">
        <v>99</v>
      </c>
      <c r="C97" s="87"/>
      <c r="D97" s="20">
        <f>D99+D106+D104</f>
        <v>1098557</v>
      </c>
      <c r="E97" s="20">
        <f>E99+E106+E105</f>
        <v>1191658</v>
      </c>
      <c r="F97" s="20">
        <f>F99+F106+F104</f>
        <v>1129818</v>
      </c>
      <c r="G97" s="20">
        <f>G98</f>
        <v>1333150</v>
      </c>
      <c r="H97" s="20">
        <f>H98</f>
        <v>0</v>
      </c>
      <c r="I97" s="112">
        <f>I98</f>
        <v>66.5</v>
      </c>
      <c r="J97" s="113">
        <f>J100+J103+J106</f>
        <v>74.5</v>
      </c>
    </row>
    <row r="98" spans="1:10" s="1" customFormat="1" ht="22.5" customHeight="1">
      <c r="A98"/>
      <c r="B98" s="23" t="s">
        <v>3</v>
      </c>
      <c r="C98" s="24"/>
      <c r="D98" s="114">
        <f>D99+D106+D104</f>
        <v>1098557</v>
      </c>
      <c r="E98" s="114">
        <f>E99+E106+E104</f>
        <v>1191658</v>
      </c>
      <c r="F98" s="114">
        <f>F99+F106+F104</f>
        <v>1129818</v>
      </c>
      <c r="G98" s="114">
        <f>G99+G104+G106</f>
        <v>1333150</v>
      </c>
      <c r="H98" s="115">
        <f>H99+H106</f>
        <v>0</v>
      </c>
      <c r="I98" s="116">
        <f>I99+I106</f>
        <v>66.5</v>
      </c>
      <c r="J98" s="117">
        <f>J99+J106</f>
        <v>74.5</v>
      </c>
    </row>
    <row r="99" spans="2:10" ht="22.5" customHeight="1" thickBot="1">
      <c r="B99" s="26" t="s">
        <v>15</v>
      </c>
      <c r="C99" s="118"/>
      <c r="D99" s="28">
        <f>D100+D103+D102+D101</f>
        <v>774231</v>
      </c>
      <c r="E99" s="28">
        <f>E100+E103+E102+E101</f>
        <v>832048</v>
      </c>
      <c r="F99" s="28">
        <f>F100+F103+F102+F101</f>
        <v>831912</v>
      </c>
      <c r="G99" s="28">
        <f>G100+G103+G102+G101</f>
        <v>921411</v>
      </c>
      <c r="H99" s="44">
        <f>H100+H103</f>
        <v>0</v>
      </c>
      <c r="I99" s="119">
        <f>I100+I103</f>
        <v>63.5</v>
      </c>
      <c r="J99" s="120">
        <f>J100+J103</f>
        <v>71.5</v>
      </c>
    </row>
    <row r="100" spans="2:12" ht="34.5" customHeight="1" thickTop="1">
      <c r="B100" s="30" t="s">
        <v>27</v>
      </c>
      <c r="C100" s="121" t="s">
        <v>29</v>
      </c>
      <c r="D100" s="100">
        <v>389932</v>
      </c>
      <c r="E100" s="100">
        <f>'[1]OTCHET'!$E$3281</f>
        <v>367173</v>
      </c>
      <c r="F100" s="100">
        <f>'[1]OTCHET'!$I$3281</f>
        <v>367173</v>
      </c>
      <c r="G100" s="100">
        <v>466328</v>
      </c>
      <c r="H100" s="100">
        <v>0</v>
      </c>
      <c r="I100" s="122">
        <v>63.5</v>
      </c>
      <c r="J100" s="123">
        <v>71.5</v>
      </c>
      <c r="L100" t="s">
        <v>25</v>
      </c>
    </row>
    <row r="101" spans="2:10" ht="22.5" customHeight="1">
      <c r="B101" s="34" t="s">
        <v>32</v>
      </c>
      <c r="C101" s="52" t="s">
        <v>33</v>
      </c>
      <c r="D101" s="102"/>
      <c r="E101" s="102">
        <f>'[1]OTCHET'!$E$3284</f>
        <v>39255</v>
      </c>
      <c r="F101" s="102">
        <f>'[1]OTCHET'!$I$3284</f>
        <v>39255</v>
      </c>
      <c r="G101" s="124">
        <v>3000</v>
      </c>
      <c r="H101" s="102"/>
      <c r="I101" s="102"/>
      <c r="J101" s="103"/>
    </row>
    <row r="102" spans="2:10" ht="22.5" customHeight="1">
      <c r="B102" s="34" t="s">
        <v>31</v>
      </c>
      <c r="C102" s="125" t="s">
        <v>30</v>
      </c>
      <c r="D102" s="102">
        <v>63735</v>
      </c>
      <c r="E102" s="102">
        <f>'[1]OTCHET'!$E$3290</f>
        <v>71790</v>
      </c>
      <c r="F102" s="102">
        <f>'[1]OTCHET'!$I$3290</f>
        <v>71777</v>
      </c>
      <c r="G102" s="102">
        <v>84405</v>
      </c>
      <c r="H102" s="102"/>
      <c r="I102" s="102"/>
      <c r="J102" s="103"/>
    </row>
    <row r="103" spans="2:10" ht="23.25" customHeight="1">
      <c r="B103" s="34" t="s">
        <v>34</v>
      </c>
      <c r="C103" s="52" t="s">
        <v>35</v>
      </c>
      <c r="D103" s="102">
        <v>320564</v>
      </c>
      <c r="E103" s="102">
        <f>'[1]OTCHET'!$E$3297</f>
        <v>353830</v>
      </c>
      <c r="F103" s="102">
        <f>'[1]OTCHET'!$I$3297</f>
        <v>353707</v>
      </c>
      <c r="G103" s="102">
        <v>367678</v>
      </c>
      <c r="H103" s="102">
        <v>0</v>
      </c>
      <c r="I103" s="102"/>
      <c r="J103" s="103"/>
    </row>
    <row r="104" spans="2:10" ht="32.25" customHeight="1" thickBot="1">
      <c r="B104" s="26" t="s">
        <v>19</v>
      </c>
      <c r="C104" s="28"/>
      <c r="D104" s="44">
        <f aca="true" t="shared" si="20" ref="D104:J104">D105</f>
        <v>190000</v>
      </c>
      <c r="E104" s="44">
        <f t="shared" si="20"/>
        <v>202575</v>
      </c>
      <c r="F104" s="44">
        <f t="shared" si="20"/>
        <v>140981</v>
      </c>
      <c r="G104" s="44">
        <f t="shared" si="20"/>
        <v>250000</v>
      </c>
      <c r="H104" s="44">
        <f t="shared" si="20"/>
        <v>0</v>
      </c>
      <c r="I104" s="44">
        <f t="shared" si="20"/>
        <v>0</v>
      </c>
      <c r="J104" s="99">
        <f t="shared" si="20"/>
        <v>0</v>
      </c>
    </row>
    <row r="105" spans="2:10" ht="23.25" customHeight="1" thickTop="1">
      <c r="B105" s="30" t="s">
        <v>34</v>
      </c>
      <c r="C105" s="51" t="s">
        <v>35</v>
      </c>
      <c r="D105" s="100">
        <v>190000</v>
      </c>
      <c r="E105" s="100">
        <f>'[1]OTCHET'!$E$3163</f>
        <v>202575</v>
      </c>
      <c r="F105" s="100">
        <f>'[1]OTCHET'!$I$3163</f>
        <v>140981</v>
      </c>
      <c r="G105" s="100">
        <v>250000</v>
      </c>
      <c r="H105" s="100"/>
      <c r="I105" s="100"/>
      <c r="J105" s="101"/>
    </row>
    <row r="106" spans="2:10" ht="22.5" customHeight="1" thickBot="1">
      <c r="B106" s="62" t="s">
        <v>16</v>
      </c>
      <c r="C106" s="28"/>
      <c r="D106" s="44">
        <f>D110+D107+D109</f>
        <v>134326</v>
      </c>
      <c r="E106" s="44">
        <f aca="true" t="shared" si="21" ref="E106:J106">E110+E107+E108+E109</f>
        <v>157035</v>
      </c>
      <c r="F106" s="44">
        <f t="shared" si="21"/>
        <v>156925</v>
      </c>
      <c r="G106" s="44">
        <f t="shared" si="21"/>
        <v>161739</v>
      </c>
      <c r="H106" s="44">
        <f t="shared" si="21"/>
        <v>0</v>
      </c>
      <c r="I106" s="44">
        <f t="shared" si="21"/>
        <v>3</v>
      </c>
      <c r="J106" s="99">
        <f t="shared" si="21"/>
        <v>3</v>
      </c>
    </row>
    <row r="107" spans="2:10" ht="34.5" customHeight="1" thickTop="1">
      <c r="B107" s="30" t="s">
        <v>27</v>
      </c>
      <c r="C107" s="51" t="s">
        <v>29</v>
      </c>
      <c r="D107" s="100">
        <v>20401</v>
      </c>
      <c r="E107" s="100">
        <f>'[1]OTCHET'!$E$3013</f>
        <v>21001</v>
      </c>
      <c r="F107" s="100">
        <f>'[1]OTCHET'!$I$3013</f>
        <v>19761</v>
      </c>
      <c r="G107" s="100">
        <v>22067</v>
      </c>
      <c r="H107" s="100"/>
      <c r="I107" s="100">
        <v>3</v>
      </c>
      <c r="J107" s="101">
        <v>3</v>
      </c>
    </row>
    <row r="108" spans="2:10" ht="22.5" customHeight="1">
      <c r="B108" s="34" t="s">
        <v>68</v>
      </c>
      <c r="C108" s="52" t="s">
        <v>33</v>
      </c>
      <c r="D108" s="102"/>
      <c r="E108" s="102">
        <f>'[1]OTCHET'!$E$3016</f>
        <v>558</v>
      </c>
      <c r="F108" s="102">
        <f>'[1]OTCHET'!$I$3016</f>
        <v>1281</v>
      </c>
      <c r="G108" s="102"/>
      <c r="H108" s="102"/>
      <c r="I108" s="102"/>
      <c r="J108" s="103"/>
    </row>
    <row r="109" spans="2:10" ht="22.5" customHeight="1">
      <c r="B109" s="34" t="s">
        <v>31</v>
      </c>
      <c r="C109" s="52" t="s">
        <v>30</v>
      </c>
      <c r="D109" s="102">
        <v>3367</v>
      </c>
      <c r="E109" s="102">
        <f>'[1]OTCHET'!$E$3022</f>
        <v>3476</v>
      </c>
      <c r="F109" s="102">
        <f>'[1]OTCHET'!$I$3022</f>
        <v>3796</v>
      </c>
      <c r="G109" s="102">
        <v>4064</v>
      </c>
      <c r="H109" s="102"/>
      <c r="I109" s="102"/>
      <c r="J109" s="103"/>
    </row>
    <row r="110" spans="2:10" ht="22.5" customHeight="1" thickBot="1">
      <c r="B110" s="53" t="s">
        <v>34</v>
      </c>
      <c r="C110" s="54" t="s">
        <v>35</v>
      </c>
      <c r="D110" s="126">
        <v>110558</v>
      </c>
      <c r="E110" s="126">
        <f>'[1]OTCHET'!$E$3029</f>
        <v>132000</v>
      </c>
      <c r="F110" s="126">
        <f>'[1]OTCHET'!$I$3029</f>
        <v>132087</v>
      </c>
      <c r="G110" s="126">
        <v>135608</v>
      </c>
      <c r="H110" s="126"/>
      <c r="I110" s="126"/>
      <c r="J110" s="127"/>
    </row>
    <row r="111" spans="1:10" ht="46.5" customHeight="1" thickBot="1">
      <c r="A111" s="1"/>
      <c r="B111" s="96" t="s">
        <v>101</v>
      </c>
      <c r="C111" s="128"/>
      <c r="D111" s="87">
        <f aca="true" t="shared" si="22" ref="D111:J111">D112+D117</f>
        <v>384072</v>
      </c>
      <c r="E111" s="87">
        <f t="shared" si="22"/>
        <v>447959</v>
      </c>
      <c r="F111" s="87">
        <f t="shared" si="22"/>
        <v>446685</v>
      </c>
      <c r="G111" s="87">
        <f t="shared" si="22"/>
        <v>386031</v>
      </c>
      <c r="H111" s="87">
        <f t="shared" si="22"/>
        <v>102400</v>
      </c>
      <c r="I111" s="87">
        <f t="shared" si="22"/>
        <v>16</v>
      </c>
      <c r="J111" s="88">
        <f t="shared" si="22"/>
        <v>22</v>
      </c>
    </row>
    <row r="112" spans="1:10" s="1" customFormat="1" ht="22.5" customHeight="1">
      <c r="A112"/>
      <c r="B112" s="23" t="s">
        <v>17</v>
      </c>
      <c r="C112" s="24"/>
      <c r="D112" s="24">
        <f aca="true" t="shared" si="23" ref="D112:J112">D113+D115</f>
        <v>97201</v>
      </c>
      <c r="E112" s="24">
        <f t="shared" si="23"/>
        <v>102256</v>
      </c>
      <c r="F112" s="24">
        <f t="shared" si="23"/>
        <v>102102</v>
      </c>
      <c r="G112" s="24">
        <f t="shared" si="23"/>
        <v>0</v>
      </c>
      <c r="H112" s="24">
        <f t="shared" si="23"/>
        <v>102400</v>
      </c>
      <c r="I112" s="24">
        <f t="shared" si="23"/>
        <v>0</v>
      </c>
      <c r="J112" s="25">
        <f t="shared" si="23"/>
        <v>0</v>
      </c>
    </row>
    <row r="113" spans="2:10" ht="22.5" customHeight="1" thickBot="1">
      <c r="B113" s="62" t="s">
        <v>56</v>
      </c>
      <c r="C113" s="28"/>
      <c r="D113" s="28">
        <f aca="true" t="shared" si="24" ref="D113:J113">D114</f>
        <v>97201</v>
      </c>
      <c r="E113" s="28">
        <f t="shared" si="24"/>
        <v>97201</v>
      </c>
      <c r="F113" s="28">
        <f t="shared" si="24"/>
        <v>97201</v>
      </c>
      <c r="G113" s="28">
        <f t="shared" si="24"/>
        <v>0</v>
      </c>
      <c r="H113" s="28">
        <f t="shared" si="24"/>
        <v>102400</v>
      </c>
      <c r="I113" s="28">
        <f t="shared" si="24"/>
        <v>0</v>
      </c>
      <c r="J113" s="29">
        <f t="shared" si="24"/>
        <v>0</v>
      </c>
    </row>
    <row r="114" spans="2:10" ht="22.5" customHeight="1" thickTop="1">
      <c r="B114" s="30" t="s">
        <v>44</v>
      </c>
      <c r="C114" s="51" t="s">
        <v>45</v>
      </c>
      <c r="D114" s="32">
        <v>97201</v>
      </c>
      <c r="E114" s="32">
        <v>97201</v>
      </c>
      <c r="F114" s="32">
        <v>97201</v>
      </c>
      <c r="G114" s="32"/>
      <c r="H114" s="32">
        <v>102400</v>
      </c>
      <c r="I114" s="32"/>
      <c r="J114" s="33"/>
    </row>
    <row r="115" spans="2:10" ht="22.5" customHeight="1" thickBot="1">
      <c r="B115" s="26" t="s">
        <v>23</v>
      </c>
      <c r="C115" s="28"/>
      <c r="D115" s="28"/>
      <c r="E115" s="28">
        <f>E116</f>
        <v>5055</v>
      </c>
      <c r="F115" s="28">
        <f>F116</f>
        <v>4901</v>
      </c>
      <c r="G115" s="28"/>
      <c r="H115" s="28"/>
      <c r="I115" s="28"/>
      <c r="J115" s="29"/>
    </row>
    <row r="116" spans="2:10" ht="22.5" customHeight="1" thickTop="1">
      <c r="B116" s="30" t="s">
        <v>34</v>
      </c>
      <c r="C116" s="51" t="s">
        <v>35</v>
      </c>
      <c r="D116" s="32"/>
      <c r="E116" s="32">
        <f>'[1]OTCHET'!$E$3431</f>
        <v>5055</v>
      </c>
      <c r="F116" s="32">
        <f>'[1]OTCHET'!$I$3431</f>
        <v>4901</v>
      </c>
      <c r="G116" s="32"/>
      <c r="H116" s="32"/>
      <c r="I116" s="32"/>
      <c r="J116" s="33"/>
    </row>
    <row r="117" spans="2:10" ht="22.5" customHeight="1">
      <c r="B117" s="40" t="s">
        <v>5</v>
      </c>
      <c r="C117" s="41"/>
      <c r="D117" s="41">
        <f aca="true" t="shared" si="25" ref="D117:J117">D122+D127+D131+D138+D143+D148+D118</f>
        <v>286871</v>
      </c>
      <c r="E117" s="41">
        <f t="shared" si="25"/>
        <v>345703</v>
      </c>
      <c r="F117" s="41">
        <f t="shared" si="25"/>
        <v>344583</v>
      </c>
      <c r="G117" s="41">
        <f t="shared" si="25"/>
        <v>386031</v>
      </c>
      <c r="H117" s="41">
        <f t="shared" si="25"/>
        <v>0</v>
      </c>
      <c r="I117" s="41">
        <f t="shared" si="25"/>
        <v>16</v>
      </c>
      <c r="J117" s="43">
        <f t="shared" si="25"/>
        <v>22</v>
      </c>
    </row>
    <row r="118" spans="2:10" ht="22.5" customHeight="1" thickBot="1">
      <c r="B118" s="62" t="s">
        <v>52</v>
      </c>
      <c r="C118" s="89"/>
      <c r="D118" s="90">
        <f aca="true" t="shared" si="26" ref="D118:J118">D119+D120+D121</f>
        <v>15730</v>
      </c>
      <c r="E118" s="90">
        <f t="shared" si="26"/>
        <v>28468</v>
      </c>
      <c r="F118" s="90">
        <f t="shared" si="26"/>
        <v>28468</v>
      </c>
      <c r="G118" s="90">
        <f t="shared" si="26"/>
        <v>35130</v>
      </c>
      <c r="H118" s="90">
        <f t="shared" si="26"/>
        <v>0</v>
      </c>
      <c r="I118" s="90">
        <f t="shared" si="26"/>
        <v>0</v>
      </c>
      <c r="J118" s="91">
        <f t="shared" si="26"/>
        <v>0</v>
      </c>
    </row>
    <row r="119" spans="2:10" ht="22.5" customHeight="1" thickTop="1">
      <c r="B119" s="34" t="s">
        <v>32</v>
      </c>
      <c r="C119" s="52" t="s">
        <v>33</v>
      </c>
      <c r="D119" s="129"/>
      <c r="E119" s="32">
        <v>334</v>
      </c>
      <c r="F119" s="32">
        <v>310</v>
      </c>
      <c r="G119" s="129"/>
      <c r="H119" s="129"/>
      <c r="I119" s="129"/>
      <c r="J119" s="130"/>
    </row>
    <row r="120" spans="2:10" ht="22.5" customHeight="1">
      <c r="B120" s="34" t="s">
        <v>34</v>
      </c>
      <c r="C120" s="52" t="s">
        <v>35</v>
      </c>
      <c r="D120" s="131"/>
      <c r="E120" s="36"/>
      <c r="F120" s="36">
        <v>520</v>
      </c>
      <c r="G120" s="131"/>
      <c r="H120" s="131"/>
      <c r="I120" s="131"/>
      <c r="J120" s="132"/>
    </row>
    <row r="121" spans="2:10" ht="22.5" customHeight="1">
      <c r="B121" s="65" t="s">
        <v>44</v>
      </c>
      <c r="C121" s="52" t="s">
        <v>45</v>
      </c>
      <c r="D121" s="36">
        <v>15730</v>
      </c>
      <c r="E121" s="36">
        <v>28134</v>
      </c>
      <c r="F121" s="36">
        <v>27638</v>
      </c>
      <c r="G121" s="36">
        <v>35130</v>
      </c>
      <c r="H121" s="41"/>
      <c r="I121" s="41"/>
      <c r="J121" s="43"/>
    </row>
    <row r="122" spans="2:10" ht="22.5" customHeight="1" thickBot="1">
      <c r="B122" s="62" t="s">
        <v>82</v>
      </c>
      <c r="C122" s="118"/>
      <c r="D122" s="28">
        <f aca="true" t="shared" si="27" ref="D122:J122">D123+D126+D125+D124</f>
        <v>13548</v>
      </c>
      <c r="E122" s="28">
        <f t="shared" si="27"/>
        <v>19636</v>
      </c>
      <c r="F122" s="28">
        <f t="shared" si="27"/>
        <v>19607</v>
      </c>
      <c r="G122" s="28">
        <f t="shared" si="27"/>
        <v>17501</v>
      </c>
      <c r="H122" s="28">
        <f t="shared" si="27"/>
        <v>0</v>
      </c>
      <c r="I122" s="133">
        <f t="shared" si="27"/>
        <v>1.5</v>
      </c>
      <c r="J122" s="134">
        <f t="shared" si="27"/>
        <v>1.5</v>
      </c>
    </row>
    <row r="123" spans="2:10" ht="34.5" customHeight="1" thickTop="1">
      <c r="B123" s="30" t="s">
        <v>27</v>
      </c>
      <c r="C123" s="121" t="s">
        <v>29</v>
      </c>
      <c r="D123" s="32">
        <v>9745</v>
      </c>
      <c r="E123" s="32">
        <f>'[1]OTCHET'!$E$3817</f>
        <v>8008</v>
      </c>
      <c r="F123" s="32">
        <f>'[1]OTCHET'!$I$3817</f>
        <v>8008</v>
      </c>
      <c r="G123" s="32">
        <v>9932</v>
      </c>
      <c r="H123" s="32"/>
      <c r="I123" s="135">
        <v>1.5</v>
      </c>
      <c r="J123" s="136">
        <v>1.5</v>
      </c>
    </row>
    <row r="124" spans="2:10" ht="22.5" customHeight="1">
      <c r="B124" s="34" t="s">
        <v>32</v>
      </c>
      <c r="C124" s="125" t="s">
        <v>33</v>
      </c>
      <c r="D124" s="36"/>
      <c r="E124" s="36">
        <f>'[1]OTCHET'!$E$3820</f>
        <v>1089</v>
      </c>
      <c r="F124" s="36">
        <f>'[1]OTCHET'!$I$3820</f>
        <v>1089</v>
      </c>
      <c r="G124" s="36">
        <v>500</v>
      </c>
      <c r="H124" s="36"/>
      <c r="I124" s="36"/>
      <c r="J124" s="37"/>
    </row>
    <row r="125" spans="2:10" ht="22.5" customHeight="1">
      <c r="B125" s="34" t="s">
        <v>31</v>
      </c>
      <c r="C125" s="125" t="s">
        <v>30</v>
      </c>
      <c r="D125" s="36">
        <v>1547</v>
      </c>
      <c r="E125" s="36">
        <f>'[1]OTCHET'!$E$3826</f>
        <v>1660</v>
      </c>
      <c r="F125" s="36">
        <f>'[1]OTCHET'!$I$3826</f>
        <v>1651</v>
      </c>
      <c r="G125" s="36">
        <v>1798</v>
      </c>
      <c r="H125" s="36"/>
      <c r="I125" s="36"/>
      <c r="J125" s="37"/>
    </row>
    <row r="126" spans="2:10" ht="23.25" customHeight="1">
      <c r="B126" s="34" t="s">
        <v>34</v>
      </c>
      <c r="C126" s="52" t="s">
        <v>35</v>
      </c>
      <c r="D126" s="36">
        <v>2256</v>
      </c>
      <c r="E126" s="36">
        <f>'[1]OTCHET'!$E$3833</f>
        <v>8879</v>
      </c>
      <c r="F126" s="36">
        <f>'[1]OTCHET'!$I$3833</f>
        <v>8859</v>
      </c>
      <c r="G126" s="36">
        <v>5271</v>
      </c>
      <c r="H126" s="36"/>
      <c r="I126" s="36"/>
      <c r="J126" s="37"/>
    </row>
    <row r="127" spans="2:10" ht="22.5" customHeight="1" thickBot="1">
      <c r="B127" s="26" t="s">
        <v>58</v>
      </c>
      <c r="C127" s="28"/>
      <c r="D127" s="28">
        <f>D130</f>
        <v>33470</v>
      </c>
      <c r="E127" s="28">
        <f aca="true" t="shared" si="28" ref="E127:J127">E130+E128+E129</f>
        <v>49070</v>
      </c>
      <c r="F127" s="28">
        <f t="shared" si="28"/>
        <v>49031</v>
      </c>
      <c r="G127" s="28">
        <f t="shared" si="28"/>
        <v>33470</v>
      </c>
      <c r="H127" s="28">
        <f t="shared" si="28"/>
        <v>0</v>
      </c>
      <c r="I127" s="28">
        <f t="shared" si="28"/>
        <v>0</v>
      </c>
      <c r="J127" s="29">
        <f t="shared" si="28"/>
        <v>0</v>
      </c>
    </row>
    <row r="128" spans="2:10" ht="22.5" customHeight="1" thickTop="1">
      <c r="B128" s="30" t="s">
        <v>32</v>
      </c>
      <c r="C128" s="121" t="s">
        <v>33</v>
      </c>
      <c r="D128" s="38"/>
      <c r="E128" s="32">
        <f>'[1]OTCHET'!$E$4356</f>
        <v>1120</v>
      </c>
      <c r="F128" s="32">
        <f>'[1]OTCHET'!$I$4356</f>
        <v>1116</v>
      </c>
      <c r="G128" s="38"/>
      <c r="H128" s="38"/>
      <c r="I128" s="38"/>
      <c r="J128" s="39"/>
    </row>
    <row r="129" spans="2:10" ht="22.5" customHeight="1">
      <c r="B129" s="34" t="s">
        <v>31</v>
      </c>
      <c r="C129" s="125" t="s">
        <v>30</v>
      </c>
      <c r="D129" s="38"/>
      <c r="E129" s="32">
        <v>110</v>
      </c>
      <c r="F129" s="32">
        <v>91</v>
      </c>
      <c r="G129" s="38"/>
      <c r="H129" s="38"/>
      <c r="I129" s="38"/>
      <c r="J129" s="39"/>
    </row>
    <row r="130" spans="2:10" ht="22.5" customHeight="1">
      <c r="B130" s="30" t="s">
        <v>46</v>
      </c>
      <c r="C130" s="51" t="s">
        <v>35</v>
      </c>
      <c r="D130" s="32">
        <v>33470</v>
      </c>
      <c r="E130" s="32">
        <f>'[1]OTCHET'!$E$4369</f>
        <v>47840</v>
      </c>
      <c r="F130" s="32">
        <f>'[1]OTCHET'!$I$4369</f>
        <v>47824</v>
      </c>
      <c r="G130" s="32">
        <v>33470</v>
      </c>
      <c r="H130" s="32"/>
      <c r="I130" s="32"/>
      <c r="J130" s="33"/>
    </row>
    <row r="131" spans="2:10" ht="22.5" customHeight="1" thickBot="1">
      <c r="B131" s="62" t="s">
        <v>59</v>
      </c>
      <c r="C131" s="28"/>
      <c r="D131" s="28">
        <f>D132+D137+D135+D134+D133</f>
        <v>107416</v>
      </c>
      <c r="E131" s="28">
        <f>E132+E137+E135+E134+E133</f>
        <v>125044</v>
      </c>
      <c r="F131" s="28">
        <f>F132+F137+F135+F134+F133</f>
        <v>124949</v>
      </c>
      <c r="G131" s="28">
        <f>G132+G137+G135+G136+G134+G133</f>
        <v>146285</v>
      </c>
      <c r="H131" s="28">
        <f>H132+H137+H135+H136+H134+H133</f>
        <v>0</v>
      </c>
      <c r="I131" s="28">
        <f>I132+I137+I135+I136+I134+I133</f>
        <v>6</v>
      </c>
      <c r="J131" s="29">
        <f>J132+J137+J135+J136+J134+J133</f>
        <v>8</v>
      </c>
    </row>
    <row r="132" spans="2:10" ht="34.5" customHeight="1" thickTop="1">
      <c r="B132" s="30" t="s">
        <v>27</v>
      </c>
      <c r="C132" s="51" t="s">
        <v>29</v>
      </c>
      <c r="D132" s="32">
        <v>32143</v>
      </c>
      <c r="E132" s="32">
        <f>'[1]OTCHET'!$E$3549</f>
        <v>31058</v>
      </c>
      <c r="F132" s="32">
        <f>'[1]OTCHET'!$I$3549</f>
        <v>31058</v>
      </c>
      <c r="G132" s="32">
        <v>47590</v>
      </c>
      <c r="H132" s="32"/>
      <c r="I132" s="32">
        <v>6</v>
      </c>
      <c r="J132" s="33">
        <v>8</v>
      </c>
    </row>
    <row r="133" spans="2:10" ht="22.5" customHeight="1">
      <c r="B133" s="34" t="s">
        <v>32</v>
      </c>
      <c r="C133" s="52" t="s">
        <v>33</v>
      </c>
      <c r="D133" s="36"/>
      <c r="E133" s="36">
        <f>'[1]OTCHET'!$E$3552</f>
        <v>23394</v>
      </c>
      <c r="F133" s="36">
        <f>'[1]OTCHET'!$I$3552</f>
        <v>23394</v>
      </c>
      <c r="G133" s="36">
        <v>16900</v>
      </c>
      <c r="H133" s="36"/>
      <c r="I133" s="36"/>
      <c r="J133" s="37"/>
    </row>
    <row r="134" spans="2:10" ht="21.75" customHeight="1">
      <c r="B134" s="34" t="s">
        <v>31</v>
      </c>
      <c r="C134" s="52" t="s">
        <v>30</v>
      </c>
      <c r="D134" s="36">
        <v>5167</v>
      </c>
      <c r="E134" s="36">
        <f>'[1]OTCHET'!$E$3558</f>
        <v>6417</v>
      </c>
      <c r="F134" s="36">
        <f>'[1]OTCHET'!$I$3558</f>
        <v>6407</v>
      </c>
      <c r="G134" s="36">
        <v>8761</v>
      </c>
      <c r="H134" s="36"/>
      <c r="I134" s="36"/>
      <c r="J134" s="37"/>
    </row>
    <row r="135" spans="2:10" ht="21.75" customHeight="1">
      <c r="B135" s="34" t="s">
        <v>34</v>
      </c>
      <c r="C135" s="52" t="s">
        <v>35</v>
      </c>
      <c r="D135" s="36">
        <v>43606</v>
      </c>
      <c r="E135" s="36">
        <f>'[1]OTCHET'!$E$3565</f>
        <v>43495</v>
      </c>
      <c r="F135" s="36">
        <f>'[1]OTCHET'!$I$3565</f>
        <v>43410</v>
      </c>
      <c r="G135" s="36">
        <v>16284</v>
      </c>
      <c r="H135" s="36"/>
      <c r="I135" s="36"/>
      <c r="J135" s="37"/>
    </row>
    <row r="136" spans="2:10" ht="21.75" customHeight="1">
      <c r="B136" s="34" t="s">
        <v>90</v>
      </c>
      <c r="C136" s="52"/>
      <c r="D136" s="36"/>
      <c r="E136" s="36"/>
      <c r="F136" s="36"/>
      <c r="G136" s="36">
        <v>22750</v>
      </c>
      <c r="H136" s="36"/>
      <c r="I136" s="36"/>
      <c r="J136" s="37"/>
    </row>
    <row r="137" spans="2:10" ht="21.75" customHeight="1">
      <c r="B137" s="34" t="s">
        <v>20</v>
      </c>
      <c r="C137" s="125" t="s">
        <v>45</v>
      </c>
      <c r="D137" s="36">
        <v>26500</v>
      </c>
      <c r="E137" s="36">
        <f>'[1]OTCHET'!$E$3628</f>
        <v>20680</v>
      </c>
      <c r="F137" s="36">
        <f>'[1]OTCHET'!$I$3628</f>
        <v>20680</v>
      </c>
      <c r="G137" s="36">
        <v>34000</v>
      </c>
      <c r="H137" s="36"/>
      <c r="I137" s="36"/>
      <c r="J137" s="37"/>
    </row>
    <row r="138" spans="2:10" ht="22.5" customHeight="1" thickBot="1">
      <c r="B138" s="26" t="s">
        <v>60</v>
      </c>
      <c r="C138" s="137"/>
      <c r="D138" s="28">
        <f aca="true" t="shared" si="29" ref="D138:J138">D139+D142+D141+D140</f>
        <v>41755</v>
      </c>
      <c r="E138" s="28">
        <f t="shared" si="29"/>
        <v>44186</v>
      </c>
      <c r="F138" s="28">
        <f t="shared" si="29"/>
        <v>44086</v>
      </c>
      <c r="G138" s="28">
        <f t="shared" si="29"/>
        <v>46044</v>
      </c>
      <c r="H138" s="28">
        <f t="shared" si="29"/>
        <v>0</v>
      </c>
      <c r="I138" s="133">
        <f t="shared" si="29"/>
        <v>2.5</v>
      </c>
      <c r="J138" s="134">
        <f t="shared" si="29"/>
        <v>2.5</v>
      </c>
    </row>
    <row r="139" spans="2:10" ht="34.5" customHeight="1" thickTop="1">
      <c r="B139" s="30" t="s">
        <v>27</v>
      </c>
      <c r="C139" s="121" t="s">
        <v>29</v>
      </c>
      <c r="D139" s="32">
        <v>16627</v>
      </c>
      <c r="E139" s="32">
        <f>'[1]OTCHET'!$E$3951</f>
        <v>15357</v>
      </c>
      <c r="F139" s="32">
        <f>'[1]OTCHET'!$I$3951</f>
        <v>15357</v>
      </c>
      <c r="G139" s="32">
        <v>17122</v>
      </c>
      <c r="H139" s="32"/>
      <c r="I139" s="135">
        <v>2.5</v>
      </c>
      <c r="J139" s="136">
        <v>2.5</v>
      </c>
    </row>
    <row r="140" spans="2:10" ht="22.5" customHeight="1">
      <c r="B140" s="34" t="s">
        <v>32</v>
      </c>
      <c r="C140" s="52" t="s">
        <v>33</v>
      </c>
      <c r="D140" s="36"/>
      <c r="E140" s="36">
        <f>'[1]OTCHET'!$E$3954</f>
        <v>1481</v>
      </c>
      <c r="F140" s="36">
        <f>'[1]OTCHET'!$I$3954</f>
        <v>1472</v>
      </c>
      <c r="G140" s="36">
        <v>300</v>
      </c>
      <c r="H140" s="36"/>
      <c r="I140" s="36"/>
      <c r="J140" s="37"/>
    </row>
    <row r="141" spans="2:10" ht="22.5" customHeight="1">
      <c r="B141" s="34" t="s">
        <v>31</v>
      </c>
      <c r="C141" s="125" t="s">
        <v>30</v>
      </c>
      <c r="D141" s="36">
        <v>2683</v>
      </c>
      <c r="E141" s="36">
        <f>'[1]OTCHET'!$E$3960</f>
        <v>3025</v>
      </c>
      <c r="F141" s="36">
        <f>'[1]OTCHET'!$I$3960</f>
        <v>3018</v>
      </c>
      <c r="G141" s="36">
        <v>3153</v>
      </c>
      <c r="H141" s="36"/>
      <c r="I141" s="36"/>
      <c r="J141" s="37"/>
    </row>
    <row r="142" spans="2:10" ht="22.5" customHeight="1">
      <c r="B142" s="34" t="s">
        <v>34</v>
      </c>
      <c r="C142" s="52" t="s">
        <v>35</v>
      </c>
      <c r="D142" s="36">
        <v>22445</v>
      </c>
      <c r="E142" s="36">
        <f>'[1]OTCHET'!$E$3967</f>
        <v>24323</v>
      </c>
      <c r="F142" s="36">
        <f>'[1]OTCHET'!$I$3967</f>
        <v>24239</v>
      </c>
      <c r="G142" s="36">
        <v>25469</v>
      </c>
      <c r="H142" s="36"/>
      <c r="I142" s="36"/>
      <c r="J142" s="37"/>
    </row>
    <row r="143" spans="2:10" ht="22.5" customHeight="1" thickBot="1">
      <c r="B143" s="26" t="s">
        <v>62</v>
      </c>
      <c r="C143" s="72"/>
      <c r="D143" s="28">
        <f aca="true" t="shared" si="30" ref="D143:J143">D144+D147+D146+D145</f>
        <v>73452</v>
      </c>
      <c r="E143" s="28">
        <f t="shared" si="30"/>
        <v>77799</v>
      </c>
      <c r="F143" s="28">
        <f t="shared" si="30"/>
        <v>77698</v>
      </c>
      <c r="G143" s="28">
        <f t="shared" si="30"/>
        <v>106601</v>
      </c>
      <c r="H143" s="28">
        <f t="shared" si="30"/>
        <v>0</v>
      </c>
      <c r="I143" s="28">
        <f t="shared" si="30"/>
        <v>6</v>
      </c>
      <c r="J143" s="29">
        <f t="shared" si="30"/>
        <v>10</v>
      </c>
    </row>
    <row r="144" spans="2:10" ht="34.5" customHeight="1" thickTop="1">
      <c r="B144" s="30" t="s">
        <v>27</v>
      </c>
      <c r="C144" s="51" t="s">
        <v>29</v>
      </c>
      <c r="D144" s="32">
        <v>36404</v>
      </c>
      <c r="E144" s="32">
        <f>'[1]OTCHET'!$E$4219</f>
        <v>24884</v>
      </c>
      <c r="F144" s="32">
        <f>'[1]OTCHET'!$I$4219</f>
        <v>24884</v>
      </c>
      <c r="G144" s="32">
        <v>57476</v>
      </c>
      <c r="H144" s="32"/>
      <c r="I144" s="32">
        <v>6</v>
      </c>
      <c r="J144" s="33">
        <v>10</v>
      </c>
    </row>
    <row r="145" spans="2:10" ht="22.5" customHeight="1">
      <c r="B145" s="34" t="s">
        <v>32</v>
      </c>
      <c r="C145" s="52" t="s">
        <v>33</v>
      </c>
      <c r="D145" s="36"/>
      <c r="E145" s="36">
        <f>'[1]OTCHET'!$E$4222</f>
        <v>12205</v>
      </c>
      <c r="F145" s="36">
        <f>'[1]OTCHET'!$I$4222</f>
        <v>12205</v>
      </c>
      <c r="G145" s="36">
        <v>2000</v>
      </c>
      <c r="H145" s="36"/>
      <c r="I145" s="36"/>
      <c r="J145" s="37"/>
    </row>
    <row r="146" spans="2:10" ht="22.5" customHeight="1">
      <c r="B146" s="34" t="s">
        <v>31</v>
      </c>
      <c r="C146" s="52" t="s">
        <v>30</v>
      </c>
      <c r="D146" s="36">
        <v>6046</v>
      </c>
      <c r="E146" s="36">
        <f>'[1]OTCHET'!$E$4228</f>
        <v>5510</v>
      </c>
      <c r="F146" s="36">
        <f>'[1]OTCHET'!$I$4228</f>
        <v>5493</v>
      </c>
      <c r="G146" s="36">
        <v>10581</v>
      </c>
      <c r="H146" s="36"/>
      <c r="I146" s="36"/>
      <c r="J146" s="37"/>
    </row>
    <row r="147" spans="2:10" ht="22.5" customHeight="1">
      <c r="B147" s="34" t="s">
        <v>34</v>
      </c>
      <c r="C147" s="52" t="s">
        <v>35</v>
      </c>
      <c r="D147" s="36">
        <v>31002</v>
      </c>
      <c r="E147" s="36">
        <f>'[1]OTCHET'!$E$4235</f>
        <v>35200</v>
      </c>
      <c r="F147" s="36">
        <f>'[1]OTCHET'!$I$4235</f>
        <v>35116</v>
      </c>
      <c r="G147" s="36">
        <v>36544</v>
      </c>
      <c r="H147" s="36"/>
      <c r="I147" s="36"/>
      <c r="J147" s="37"/>
    </row>
    <row r="148" spans="2:10" ht="22.5" customHeight="1" thickBot="1">
      <c r="B148" s="26" t="s">
        <v>61</v>
      </c>
      <c r="C148" s="72"/>
      <c r="D148" s="28">
        <f aca="true" t="shared" si="31" ref="D148:J148">D149</f>
        <v>1500</v>
      </c>
      <c r="E148" s="28">
        <f t="shared" si="31"/>
        <v>1500</v>
      </c>
      <c r="F148" s="28">
        <f t="shared" si="31"/>
        <v>744</v>
      </c>
      <c r="G148" s="28">
        <f t="shared" si="31"/>
        <v>1000</v>
      </c>
      <c r="H148" s="28">
        <f t="shared" si="31"/>
        <v>0</v>
      </c>
      <c r="I148" s="28">
        <f t="shared" si="31"/>
        <v>0</v>
      </c>
      <c r="J148" s="29">
        <f t="shared" si="31"/>
        <v>0</v>
      </c>
    </row>
    <row r="149" spans="2:10" ht="22.5" customHeight="1" thickBot="1" thickTop="1">
      <c r="B149" s="92" t="s">
        <v>34</v>
      </c>
      <c r="C149" s="93" t="s">
        <v>35</v>
      </c>
      <c r="D149" s="94">
        <v>1500</v>
      </c>
      <c r="E149" s="94">
        <v>1500</v>
      </c>
      <c r="F149" s="94">
        <f>'[1]OTCHET'!$G$4088+'[1]OTCHET'!$G$4094+'[1]OTCHET'!$G$4101</f>
        <v>744</v>
      </c>
      <c r="G149" s="94">
        <v>1000</v>
      </c>
      <c r="H149" s="94"/>
      <c r="I149" s="94"/>
      <c r="J149" s="95"/>
    </row>
    <row r="150" spans="2:10" ht="45.75" customHeight="1" thickBot="1">
      <c r="B150" s="96" t="s">
        <v>84</v>
      </c>
      <c r="C150" s="138"/>
      <c r="D150" s="87">
        <f>D154</f>
        <v>17700</v>
      </c>
      <c r="E150" s="87">
        <f aca="true" t="shared" si="32" ref="E150:J150">E154+E151</f>
        <v>21261</v>
      </c>
      <c r="F150" s="87">
        <f t="shared" si="32"/>
        <v>8554</v>
      </c>
      <c r="G150" s="87">
        <f t="shared" si="32"/>
        <v>19045</v>
      </c>
      <c r="H150" s="87">
        <f t="shared" si="32"/>
        <v>0</v>
      </c>
      <c r="I150" s="87">
        <f t="shared" si="32"/>
        <v>0</v>
      </c>
      <c r="J150" s="88">
        <f t="shared" si="32"/>
        <v>0</v>
      </c>
    </row>
    <row r="151" spans="2:10" ht="22.5" customHeight="1">
      <c r="B151" s="68" t="s">
        <v>74</v>
      </c>
      <c r="C151" s="69"/>
      <c r="D151" s="24"/>
      <c r="E151" s="24">
        <v>1771</v>
      </c>
      <c r="F151" s="24">
        <v>1771</v>
      </c>
      <c r="G151" s="24">
        <v>0</v>
      </c>
      <c r="H151" s="24"/>
      <c r="I151" s="24"/>
      <c r="J151" s="25"/>
    </row>
    <row r="152" spans="2:10" ht="22.5" customHeight="1" thickBot="1">
      <c r="B152" s="26" t="s">
        <v>83</v>
      </c>
      <c r="C152" s="72"/>
      <c r="D152" s="28"/>
      <c r="E152" s="28">
        <f aca="true" t="shared" si="33" ref="E152:J152">E153</f>
        <v>1771</v>
      </c>
      <c r="F152" s="28">
        <f t="shared" si="33"/>
        <v>1771</v>
      </c>
      <c r="G152" s="28">
        <f t="shared" si="33"/>
        <v>0</v>
      </c>
      <c r="H152" s="28">
        <f t="shared" si="33"/>
        <v>0</v>
      </c>
      <c r="I152" s="28">
        <f t="shared" si="33"/>
        <v>0</v>
      </c>
      <c r="J152" s="29">
        <f t="shared" si="33"/>
        <v>0</v>
      </c>
    </row>
    <row r="153" spans="2:10" ht="22.5" customHeight="1" thickTop="1">
      <c r="B153" s="30" t="s">
        <v>75</v>
      </c>
      <c r="C153" s="51" t="s">
        <v>70</v>
      </c>
      <c r="D153" s="32"/>
      <c r="E153" s="32">
        <f>'[1]OTCHET'!$E$4695</f>
        <v>1771</v>
      </c>
      <c r="F153" s="32">
        <v>1771</v>
      </c>
      <c r="G153" s="24"/>
      <c r="H153" s="24"/>
      <c r="I153" s="24"/>
      <c r="J153" s="25"/>
    </row>
    <row r="154" spans="2:10" ht="22.5" customHeight="1">
      <c r="B154" s="139" t="s">
        <v>71</v>
      </c>
      <c r="C154" s="140"/>
      <c r="D154" s="41">
        <f aca="true" t="shared" si="34" ref="D154:J154">D155+D157</f>
        <v>17700</v>
      </c>
      <c r="E154" s="41">
        <f t="shared" si="34"/>
        <v>19490</v>
      </c>
      <c r="F154" s="41">
        <f t="shared" si="34"/>
        <v>6783</v>
      </c>
      <c r="G154" s="41">
        <f t="shared" si="34"/>
        <v>19045</v>
      </c>
      <c r="H154" s="41">
        <f t="shared" si="34"/>
        <v>0</v>
      </c>
      <c r="I154" s="41">
        <f t="shared" si="34"/>
        <v>0</v>
      </c>
      <c r="J154" s="43">
        <f t="shared" si="34"/>
        <v>0</v>
      </c>
    </row>
    <row r="155" spans="2:10" ht="34.5" customHeight="1" thickBot="1">
      <c r="B155" s="26" t="s">
        <v>72</v>
      </c>
      <c r="C155" s="141"/>
      <c r="D155" s="90">
        <f aca="true" t="shared" si="35" ref="D155:J155">D156</f>
        <v>12700</v>
      </c>
      <c r="E155" s="90">
        <f t="shared" si="35"/>
        <v>12700</v>
      </c>
      <c r="F155" s="90">
        <f t="shared" si="35"/>
        <v>0</v>
      </c>
      <c r="G155" s="90">
        <f t="shared" si="35"/>
        <v>12065</v>
      </c>
      <c r="H155" s="90">
        <f t="shared" si="35"/>
        <v>0</v>
      </c>
      <c r="I155" s="90">
        <f t="shared" si="35"/>
        <v>0</v>
      </c>
      <c r="J155" s="91">
        <f t="shared" si="35"/>
        <v>0</v>
      </c>
    </row>
    <row r="156" spans="2:10" ht="22.5" customHeight="1" thickTop="1">
      <c r="B156" s="30" t="s">
        <v>34</v>
      </c>
      <c r="C156" s="51" t="s">
        <v>35</v>
      </c>
      <c r="D156" s="32">
        <v>12700</v>
      </c>
      <c r="E156" s="32">
        <v>12700</v>
      </c>
      <c r="F156" s="24"/>
      <c r="G156" s="32">
        <v>12065</v>
      </c>
      <c r="H156" s="24"/>
      <c r="I156" s="24"/>
      <c r="J156" s="25"/>
    </row>
    <row r="157" spans="2:10" ht="22.5" customHeight="1" thickBot="1">
      <c r="B157" s="26" t="s">
        <v>73</v>
      </c>
      <c r="C157" s="141"/>
      <c r="D157" s="28">
        <f aca="true" t="shared" si="36" ref="D157:J157">D158+D160+D159</f>
        <v>5000</v>
      </c>
      <c r="E157" s="28">
        <f t="shared" si="36"/>
        <v>6790</v>
      </c>
      <c r="F157" s="28">
        <f t="shared" si="36"/>
        <v>6783</v>
      </c>
      <c r="G157" s="28">
        <f t="shared" si="36"/>
        <v>6980</v>
      </c>
      <c r="H157" s="28">
        <f t="shared" si="36"/>
        <v>0</v>
      </c>
      <c r="I157" s="28">
        <f t="shared" si="36"/>
        <v>0</v>
      </c>
      <c r="J157" s="29">
        <f t="shared" si="36"/>
        <v>0</v>
      </c>
    </row>
    <row r="158" spans="2:10" ht="22.5" customHeight="1" thickTop="1">
      <c r="B158" s="30" t="s">
        <v>32</v>
      </c>
      <c r="C158" s="51" t="s">
        <v>33</v>
      </c>
      <c r="D158" s="32">
        <v>1620</v>
      </c>
      <c r="E158" s="32">
        <f>'[1]OTCHET'!$E$4758</f>
        <v>1980</v>
      </c>
      <c r="F158" s="32">
        <f>'[1]OTCHET'!$I$4758</f>
        <v>1980</v>
      </c>
      <c r="G158" s="32">
        <v>1980</v>
      </c>
      <c r="H158" s="24"/>
      <c r="I158" s="24"/>
      <c r="J158" s="25"/>
    </row>
    <row r="159" spans="2:10" ht="22.5" customHeight="1">
      <c r="B159" s="34" t="s">
        <v>31</v>
      </c>
      <c r="C159" s="52" t="s">
        <v>30</v>
      </c>
      <c r="D159" s="36">
        <v>180</v>
      </c>
      <c r="E159" s="36">
        <v>0</v>
      </c>
      <c r="F159" s="36">
        <v>0</v>
      </c>
      <c r="G159" s="36"/>
      <c r="H159" s="41"/>
      <c r="I159" s="41"/>
      <c r="J159" s="43"/>
    </row>
    <row r="160" spans="2:10" ht="22.5" customHeight="1" thickBot="1">
      <c r="B160" s="53" t="s">
        <v>34</v>
      </c>
      <c r="C160" s="54" t="s">
        <v>35</v>
      </c>
      <c r="D160" s="55">
        <v>3200</v>
      </c>
      <c r="E160" s="55">
        <f>'[1]OTCHET'!$E$4771</f>
        <v>4810</v>
      </c>
      <c r="F160" s="55">
        <f>'[1]OTCHET'!$I$4771</f>
        <v>4803</v>
      </c>
      <c r="G160" s="55">
        <v>5000</v>
      </c>
      <c r="H160" s="142"/>
      <c r="I160" s="142"/>
      <c r="J160" s="143"/>
    </row>
    <row r="161" spans="2:10" ht="42" customHeight="1" thickBot="1">
      <c r="B161" s="96" t="s">
        <v>102</v>
      </c>
      <c r="C161" s="138"/>
      <c r="D161" s="87">
        <f aca="true" t="shared" si="37" ref="D161:J161">D163+D162</f>
        <v>706830</v>
      </c>
      <c r="E161" s="87">
        <f t="shared" si="37"/>
        <v>563956</v>
      </c>
      <c r="F161" s="87">
        <f t="shared" si="37"/>
        <v>29217</v>
      </c>
      <c r="G161" s="87">
        <f t="shared" si="37"/>
        <v>590894</v>
      </c>
      <c r="H161" s="87">
        <f t="shared" si="37"/>
        <v>0</v>
      </c>
      <c r="I161" s="87">
        <f t="shared" si="37"/>
        <v>0</v>
      </c>
      <c r="J161" s="88">
        <f t="shared" si="37"/>
        <v>0</v>
      </c>
    </row>
    <row r="162" spans="2:10" ht="23.25" customHeight="1">
      <c r="B162" s="30" t="s">
        <v>69</v>
      </c>
      <c r="C162" s="51" t="s">
        <v>63</v>
      </c>
      <c r="D162" s="32">
        <v>18000</v>
      </c>
      <c r="E162" s="32">
        <f>'[1]OTCHET'!$E$4930</f>
        <v>29300</v>
      </c>
      <c r="F162" s="32">
        <f>'[1]OTCHET'!$I$4930+'[1]OTCHET'!$I$4938</f>
        <v>29217</v>
      </c>
      <c r="G162" s="144">
        <v>145126</v>
      </c>
      <c r="H162" s="145"/>
      <c r="I162" s="145"/>
      <c r="J162" s="146"/>
    </row>
    <row r="163" spans="2:10" ht="22.5" customHeight="1" thickBot="1">
      <c r="B163" s="53" t="s">
        <v>6</v>
      </c>
      <c r="C163" s="54" t="s">
        <v>48</v>
      </c>
      <c r="D163" s="55">
        <v>688830</v>
      </c>
      <c r="E163" s="55">
        <v>534656</v>
      </c>
      <c r="F163" s="142"/>
      <c r="G163" s="147">
        <v>445768</v>
      </c>
      <c r="H163" s="148"/>
      <c r="I163" s="148"/>
      <c r="J163" s="149"/>
    </row>
    <row r="164" spans="1:10" ht="28.5" customHeight="1" thickBot="1">
      <c r="A164" s="1"/>
      <c r="B164" s="87" t="s">
        <v>4</v>
      </c>
      <c r="C164" s="128"/>
      <c r="D164" s="19">
        <f>D161+D150+D111+D97+D77+D61+D40+D34+D7</f>
        <v>7105554</v>
      </c>
      <c r="E164" s="19">
        <f>E111+E97+E77+E61+E40+E34+E7+E150+E161</f>
        <v>7687933</v>
      </c>
      <c r="F164" s="19">
        <f>F161+F150+F111+F97+F77+F61+F40+F34+F7</f>
        <v>6885673</v>
      </c>
      <c r="G164" s="19">
        <f>G161+G150+G111+G97+G77+G61+G40+G34+G7</f>
        <v>4101502</v>
      </c>
      <c r="H164" s="19">
        <f>H161+H150+H111+H97+H77+H61+H40+H34+H7</f>
        <v>3824777</v>
      </c>
      <c r="I164" s="19"/>
      <c r="J164" s="67"/>
    </row>
    <row r="165" spans="2:10" ht="15.75">
      <c r="B165" s="150" t="s">
        <v>91</v>
      </c>
      <c r="C165" s="151">
        <v>8339584</v>
      </c>
      <c r="D165" s="9"/>
      <c r="E165" s="152"/>
      <c r="F165" s="152"/>
      <c r="G165" s="153"/>
      <c r="H165" s="9"/>
      <c r="I165" s="9"/>
      <c r="J165" s="9"/>
    </row>
    <row r="166" spans="2:10" ht="15.75">
      <c r="B166" s="150" t="s">
        <v>92</v>
      </c>
      <c r="C166" s="151">
        <f>G164+H164</f>
        <v>7926279</v>
      </c>
      <c r="D166" s="165"/>
      <c r="E166" s="165"/>
      <c r="F166" s="165"/>
      <c r="G166" s="153"/>
      <c r="H166" s="9"/>
      <c r="I166" s="9"/>
      <c r="J166" s="9"/>
    </row>
    <row r="167" spans="2:10" ht="15.75">
      <c r="B167" s="150" t="s">
        <v>96</v>
      </c>
      <c r="C167" s="151">
        <v>4910</v>
      </c>
      <c r="D167" s="154"/>
      <c r="E167" s="154"/>
      <c r="F167" s="154"/>
      <c r="G167" s="153"/>
      <c r="H167" s="9"/>
      <c r="I167" s="9"/>
      <c r="J167" s="9"/>
    </row>
    <row r="168" spans="2:10" ht="15.75">
      <c r="B168" s="150" t="s">
        <v>97</v>
      </c>
      <c r="C168" s="151">
        <v>0</v>
      </c>
      <c r="D168" s="154"/>
      <c r="E168" s="154"/>
      <c r="F168" s="154"/>
      <c r="G168" s="153"/>
      <c r="H168" s="9"/>
      <c r="I168" s="9"/>
      <c r="J168" s="9"/>
    </row>
    <row r="169" spans="2:10" ht="15.75">
      <c r="B169" s="150" t="s">
        <v>93</v>
      </c>
      <c r="C169" s="151">
        <f>C165-C166-C168-C167</f>
        <v>408395</v>
      </c>
      <c r="D169" s="165"/>
      <c r="E169" s="165"/>
      <c r="F169" s="165"/>
      <c r="G169" s="155"/>
      <c r="H169" s="152"/>
      <c r="I169" s="152"/>
      <c r="J169" s="152"/>
    </row>
    <row r="170" spans="2:10" ht="15.75">
      <c r="B170" s="156" t="s">
        <v>94</v>
      </c>
      <c r="C170" s="157">
        <v>146395</v>
      </c>
      <c r="D170" s="152"/>
      <c r="E170" s="152"/>
      <c r="F170" s="152"/>
      <c r="G170" s="155"/>
      <c r="H170" s="152"/>
      <c r="I170" s="152"/>
      <c r="J170" s="152"/>
    </row>
    <row r="171" spans="2:10" ht="15.75">
      <c r="B171" s="156"/>
      <c r="C171" s="151">
        <f>C169-C170</f>
        <v>262000</v>
      </c>
      <c r="D171" s="152"/>
      <c r="E171" s="159"/>
      <c r="F171" s="159"/>
      <c r="G171" s="155"/>
      <c r="H171" s="152"/>
      <c r="I171" s="152"/>
      <c r="J171" s="152"/>
    </row>
    <row r="172" spans="2:10" ht="15.75">
      <c r="B172" s="5"/>
      <c r="C172" s="5"/>
      <c r="D172" s="6"/>
      <c r="E172" s="6"/>
      <c r="F172" s="6"/>
      <c r="G172" s="7"/>
      <c r="H172" s="6"/>
      <c r="I172" s="6"/>
      <c r="J172" s="6"/>
    </row>
    <row r="173" spans="2:10" ht="15.75">
      <c r="B173" s="5"/>
      <c r="C173" s="5"/>
      <c r="D173" s="6"/>
      <c r="E173" s="161"/>
      <c r="F173" s="161"/>
      <c r="G173" s="7"/>
      <c r="H173" s="6"/>
      <c r="I173" s="6"/>
      <c r="J173" s="6"/>
    </row>
  </sheetData>
  <sheetProtection/>
  <mergeCells count="11">
    <mergeCell ref="G4:H4"/>
    <mergeCell ref="E171:F171"/>
    <mergeCell ref="H1:J1"/>
    <mergeCell ref="E173:F173"/>
    <mergeCell ref="B4:B5"/>
    <mergeCell ref="B2:J2"/>
    <mergeCell ref="B3:J3"/>
    <mergeCell ref="D166:F166"/>
    <mergeCell ref="D169:F169"/>
    <mergeCell ref="D4:F4"/>
    <mergeCell ref="I4:J4"/>
  </mergeCells>
  <printOptions horizontalCentered="1"/>
  <pageMargins left="0" right="0" top="0" bottom="0" header="0" footer="0"/>
  <pageSetup horizontalDpi="600" verticalDpi="600" orientation="landscape" paperSize="9" scale="70" r:id="rId1"/>
  <rowBreaks count="2" manualBreakCount="2">
    <brk id="99" max="9" man="1"/>
    <brk id="132" max="9" man="1"/>
  </rowBreaks>
  <ignoredErrors>
    <ignoredError sqref="E97 G9 E1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Administrator</cp:lastModifiedBy>
  <cp:lastPrinted>2014-01-29T07:44:15Z</cp:lastPrinted>
  <dcterms:created xsi:type="dcterms:W3CDTF">2006-01-31T11:28:03Z</dcterms:created>
  <dcterms:modified xsi:type="dcterms:W3CDTF">2014-02-12T07:22:51Z</dcterms:modified>
  <cp:category/>
  <cp:version/>
  <cp:contentType/>
  <cp:contentStatus/>
</cp:coreProperties>
</file>